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emf" ContentType="image/x-emf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<sst xmlns="http://schemas.openxmlformats.org/spreadsheetml/2006/main" count="236" uniqueCount="152">
  <si>
    <t xml:space="preserve">BALANÇO PATRIMONIAL EM 2024 E 2023</t>
  </si>
  <si>
    <t xml:space="preserve">(Valores expressos em reais R$)</t>
  </si>
  <si>
    <t xml:space="preserve">ATIVO</t>
  </si>
  <si>
    <t xml:space="preserve">2024</t>
  </si>
  <si>
    <t xml:space="preserve">2023</t>
  </si>
  <si>
    <t xml:space="preserve">CIRCULANTE</t>
  </si>
  <si>
    <t xml:space="preserve">Nota</t>
  </si>
  <si>
    <t xml:space="preserve">CAIXA E EQUIVALENTES DE CAIXA</t>
  </si>
  <si>
    <t xml:space="preserve">CLIENTES</t>
  </si>
  <si>
    <t xml:space="preserve">CLIENTES A FATURAR</t>
  </si>
  <si>
    <t xml:space="preserve">CRÉDITOS TRIBUTÁRIOS</t>
  </si>
  <si>
    <t xml:space="preserve">CRÉDITOS COM FUNCIONÁRIOS</t>
  </si>
  <si>
    <t xml:space="preserve">ALMOXARIFADO</t>
  </si>
  <si>
    <t xml:space="preserve">OUTROS CRÉDITOS</t>
  </si>
  <si>
    <t xml:space="preserve">DESPESAS DO EXERCÍCIO SEGUINTE</t>
  </si>
  <si>
    <t xml:space="preserve">NÃO CIRCULANTE</t>
  </si>
  <si>
    <t xml:space="preserve">REALIZÁVEL A LONGO PRAZO</t>
  </si>
  <si>
    <t xml:space="preserve">DEPÓSITOS JUDICIAIS</t>
  </si>
  <si>
    <t xml:space="preserve">TRIBUTOS DIFERIDOS</t>
  </si>
  <si>
    <t xml:space="preserve">IMOBILIZADO</t>
  </si>
  <si>
    <t xml:space="preserve">BENS EM OPERAÇÃO</t>
  </si>
  <si>
    <t xml:space="preserve">(-) DEPRECIAÇÃO ACUMULADA</t>
  </si>
  <si>
    <t xml:space="preserve">(-) PERDAS POR DESVALORIZAÇÃO</t>
  </si>
  <si>
    <t xml:space="preserve">BENS EM COMODATO</t>
  </si>
  <si>
    <t xml:space="preserve">BENS RECEBIDOS EM COMODATO</t>
  </si>
  <si>
    <t xml:space="preserve">INTANGÍVEL</t>
  </si>
  <si>
    <t xml:space="preserve">PROGRAMAS DE COMPUTADORES</t>
  </si>
  <si>
    <t xml:space="preserve">(-) AMORTIZAÇÃO ACUMULADA</t>
  </si>
  <si>
    <t xml:space="preserve">TOTAL DO ATIVO</t>
  </si>
  <si>
    <t xml:space="preserve">PASSIVO</t>
  </si>
  <si>
    <t xml:space="preserve">FORNECEDORES</t>
  </si>
  <si>
    <t xml:space="preserve">FORNECEDORES A FATURAR</t>
  </si>
  <si>
    <t xml:space="preserve">OBRIGAÇÕES TRIBUTÁRIAS</t>
  </si>
  <si>
    <t xml:space="preserve">OBRIGAÇÕES TRAB. E PREVID.</t>
  </si>
  <si>
    <t xml:space="preserve">PROVISÕES</t>
  </si>
  <si>
    <t xml:space="preserve">ADIANTAMENTO DE CLIENTES</t>
  </si>
  <si>
    <t xml:space="preserve">OUTRAS OBRIGAÇÕES</t>
  </si>
  <si>
    <t xml:space="preserve">PROVISÕES PARA CONTINGÊNCIAS</t>
  </si>
  <si>
    <t xml:space="preserve">20 </t>
  </si>
  <si>
    <t xml:space="preserve">PATRIMÔNIO LÍQUIDO</t>
  </si>
  <si>
    <t xml:space="preserve">CAPITAL SOCIAL</t>
  </si>
  <si>
    <t xml:space="preserve">21 </t>
  </si>
  <si>
    <t xml:space="preserve">LUCROS ACUMULADOS</t>
  </si>
  <si>
    <t xml:space="preserve"> </t>
  </si>
  <si>
    <t xml:space="preserve">TOTAL DO PASSIVO</t>
  </si>
  <si>
    <t xml:space="preserve">Fortaleza, 31 de dezembro de 2024</t>
  </si>
  <si>
    <t xml:space="preserve">Francisco Antonio Martins Barbosa</t>
  </si>
  <si>
    <t xml:space="preserve">Edson Valença Bezerra Júnior</t>
  </si>
  <si>
    <t xml:space="preserve">CPF 372.058.543-34</t>
  </si>
  <si>
    <t xml:space="preserve">CPF 058.763.923-75</t>
  </si>
  <si>
    <t xml:space="preserve">Presidente</t>
  </si>
  <si>
    <t xml:space="preserve">CRC/CE: 028699/O-4</t>
  </si>
  <si>
    <t xml:space="preserve">Contador</t>
  </si>
  <si>
    <t xml:space="preserve">____________________________________________________________________________________________________________________</t>
  </si>
  <si>
    <t xml:space="preserve">DEMONSTRAÇÃO DE RESULTADO DO EXERCÍCIO EM 2024 E 2023</t>
  </si>
  <si>
    <t xml:space="preserve">RECEITA BRUTA</t>
  </si>
  <si>
    <t xml:space="preserve">SERVIÇOS PRESTADOS</t>
  </si>
  <si>
    <t xml:space="preserve">TRANSFERÊNCIAS DO ESTADO DO CEARÁ</t>
  </si>
  <si>
    <t xml:space="preserve">(-) DEDUÇÕES DA RECEITA</t>
  </si>
  <si>
    <t xml:space="preserve">(-) IMPOSTOS SOBRE SERVIÇOS</t>
  </si>
  <si>
    <t xml:space="preserve">RECEITA LÍQUIDA</t>
  </si>
  <si>
    <t xml:space="preserve">(-) CUSTO DOS SERVIÇOS PRESTADOS</t>
  </si>
  <si>
    <t xml:space="preserve">PESSOAL E ENCARGOS</t>
  </si>
  <si>
    <t xml:space="preserve">MATERIAIS E SERVIÇOS</t>
  </si>
  <si>
    <t xml:space="preserve">DEPRECIAÇÃO E AMORTIZAÇÃO</t>
  </si>
  <si>
    <t xml:space="preserve">-</t>
  </si>
  <si>
    <t xml:space="preserve">RESULTADO BRUTO</t>
  </si>
  <si>
    <t xml:space="preserve">(+/-) RECEITAS (DESPESAS) OPERACIONAIS</t>
  </si>
  <si>
    <t xml:space="preserve">(-) DESPESAS ADMINISTRATIVAS</t>
  </si>
  <si>
    <t xml:space="preserve">(-) DESPESAS TRIBUTÁRIAS</t>
  </si>
  <si>
    <t xml:space="preserve">(-) OUTRAS DESPESAS OPERACIONAIS</t>
  </si>
  <si>
    <t xml:space="preserve">(+) OUTRAS RECEITAS OPERACIONAIS</t>
  </si>
  <si>
    <t xml:space="preserve">RESULTADO ANTES DO RESULTADO FINANCEIRO</t>
  </si>
  <si>
    <t xml:space="preserve">(-) DESPESAS FINANCEIRAS</t>
  </si>
  <si>
    <t xml:space="preserve">(+) RECEITAS FINANCEIRAS</t>
  </si>
  <si>
    <t xml:space="preserve">RESULTADO ANTES DOS TRIBUTOS SOBRE O LUCRO</t>
  </si>
  <si>
    <t xml:space="preserve">(-) PROVISÃO PARA CONTRIBUIÇÃO SOCIAL</t>
  </si>
  <si>
    <t xml:space="preserve">(-) PROVISÃO PARA IMPOSTO DE RENDA</t>
  </si>
  <si>
    <t xml:space="preserve">(+) IMPOSTOS DIFERIDOS</t>
  </si>
  <si>
    <t xml:space="preserve">LUCRO/PREJUÍZO LÍQUIDO DO EXERCÍCIO</t>
  </si>
  <si>
    <t xml:space="preserve">DEMONSTRAÇÃO DE FLUXO DE CAIXA – MÉTODO INDIRETO EM 31 DE DEZEMBRO DE 2024 E 2023</t>
  </si>
  <si>
    <t xml:space="preserve">Fluxo de Caixa das Atividades Operacionais</t>
  </si>
  <si>
    <t xml:space="preserve">Caixa Líquido Proveniente das Atividades Operacionais (1)</t>
  </si>
  <si>
    <t xml:space="preserve">Resultado Líquido do Exercício</t>
  </si>
  <si>
    <t xml:space="preserve">Ajuste de Receitas e Despesas que não Afetam o Caixa</t>
  </si>
  <si>
    <t xml:space="preserve">(+) Depreciação e Amortização</t>
  </si>
  <si>
    <t xml:space="preserve">(+/-) Ajustes de Exercícios Anteriores</t>
  </si>
  <si>
    <t xml:space="preserve">Ajuste pelas Variações dos Ativos e Passivos Operacionais</t>
  </si>
  <si>
    <t xml:space="preserve">(Aumento)/Diminuição de Clientes</t>
  </si>
  <si>
    <t xml:space="preserve">(Aumento)/Diminuição de Créditos Tributários</t>
  </si>
  <si>
    <t xml:space="preserve">(Aumento)/Diminuição de Créditos em Créditos com Funcionários</t>
  </si>
  <si>
    <t xml:space="preserve">(Aumento)/Diminuição de Almoxarifado</t>
  </si>
  <si>
    <t xml:space="preserve">(Aumento)/Diminuição de Outros Créditos</t>
  </si>
  <si>
    <t xml:space="preserve">(Aumento)/Diminuição de Tributos Diferidos</t>
  </si>
  <si>
    <t xml:space="preserve">(Aumento)/Diminuição de Clientes a Faturar</t>
  </si>
  <si>
    <t xml:space="preserve">(Aumento)/Diminuição de Despesas do Exercício Seguinte</t>
  </si>
  <si>
    <t xml:space="preserve">Aumento/(Diminuição) de Fornecedores</t>
  </si>
  <si>
    <t xml:space="preserve">Aumento/(Diminuição) de Fornecedores a Faturar</t>
  </si>
  <si>
    <t xml:space="preserve">Aumento/(Diminuição) de Obrigações Tributárias</t>
  </si>
  <si>
    <t xml:space="preserve">Aumento/(Diminuição) de Obrigações Trabalhistas e Previdenciárias</t>
  </si>
  <si>
    <t xml:space="preserve">Aumento/(Diminuição) de Provisões</t>
  </si>
  <si>
    <t xml:space="preserve">Aumento/(Diminuição) de Provisões para contingências</t>
  </si>
  <si>
    <t xml:space="preserve">Aumento/(Diminuição) de Adiantamento de Clientes</t>
  </si>
  <si>
    <t xml:space="preserve">Aumento/(Diminuição) de Outras Obrigações</t>
  </si>
  <si>
    <t xml:space="preserve">Fluxo de Caixa das Atividades Investimento</t>
  </si>
  <si>
    <t xml:space="preserve">Caixa Líquido Usado nas Atividades de Investimento (2)</t>
  </si>
  <si>
    <t xml:space="preserve">Compra de Ativo Imobilizado / Intangível</t>
  </si>
  <si>
    <t xml:space="preserve">Baixa de Imobilizado / Intangível</t>
  </si>
  <si>
    <t xml:space="preserve">Baixa de Depreciação / Amortização</t>
  </si>
  <si>
    <t xml:space="preserve">Fluxo de Caixa das Atividades Financiamento</t>
  </si>
  <si>
    <t xml:space="preserve">Caixa Líquido Usado nas Atividades de Financiamento (3)</t>
  </si>
  <si>
    <t xml:space="preserve">Integralização de capital social</t>
  </si>
  <si>
    <t xml:space="preserve">Aumento (diminuição) do caixa e equivalentes de caixa (1; 2; 3)</t>
  </si>
  <si>
    <t xml:space="preserve">Fluxo do Caixa e Equivalentes de Caixa</t>
  </si>
  <si>
    <t xml:space="preserve">Caixa e equivalentes de caixa no início do período</t>
  </si>
  <si>
    <t xml:space="preserve">Caixa e equivalentes de caixa no final do período</t>
  </si>
  <si>
    <t xml:space="preserve">Variação Líquida no Exercício</t>
  </si>
  <si>
    <t xml:space="preserve">DEMONSTRAÇÃO DO VALOR ADICIONADO REALIZADA EM 31 DE DEZEMBRO DE 2024 E 2023</t>
  </si>
  <si>
    <t xml:space="preserve">RECEITAS</t>
  </si>
  <si>
    <t xml:space="preserve">Vendas de mercadorias, produtos e serviços</t>
  </si>
  <si>
    <t xml:space="preserve">Outras receitas operacionais</t>
  </si>
  <si>
    <t xml:space="preserve">INSUMOS ADQUIRIDOS DE TERCEIROS</t>
  </si>
  <si>
    <t xml:space="preserve">Custos dos Serviços Prestados</t>
  </si>
  <si>
    <t xml:space="preserve">Materiais, energia, serviços de terceiros e outros</t>
  </si>
  <si>
    <t xml:space="preserve">VALOR ADICIONADO BRUTO</t>
  </si>
  <si>
    <t xml:space="preserve">RETENÇÕES</t>
  </si>
  <si>
    <t xml:space="preserve">Depreciação, Amortização e Exaustão</t>
  </si>
  <si>
    <t xml:space="preserve">VALOR ADICIONADO LÍQUIDO </t>
  </si>
  <si>
    <t xml:space="preserve">VALOR ADICIONADO RECEBIDO EM TRANSFERÊNCIA</t>
  </si>
  <si>
    <t xml:space="preserve">Receitas Financeiras</t>
  </si>
  <si>
    <t xml:space="preserve">VALOR ADICIONADO TOTAL A DISTRIBUIR</t>
  </si>
  <si>
    <t xml:space="preserve">DISTRIBUIÇÃO DO VALOR ADICIONADO</t>
  </si>
  <si>
    <t xml:space="preserve">Pessoal e Encargos</t>
  </si>
  <si>
    <t xml:space="preserve">Impostos, taxas e contribuições</t>
  </si>
  <si>
    <t xml:space="preserve">Despesas financeiras</t>
  </si>
  <si>
    <t xml:space="preserve">Lucros (prejuízos) retidos</t>
  </si>
  <si>
    <t xml:space="preserve">DEMONSTRAÇÃO DO RESULTADO ABRANGENTE EM 2024 E 2023</t>
  </si>
  <si>
    <t xml:space="preserve">RESULTADO LÍQUIDO DO EXERCÍCIO</t>
  </si>
  <si>
    <t xml:space="preserve">Outros resultados abrangentes</t>
  </si>
  <si>
    <t xml:space="preserve">RESULTADOS ABRANGENTES DO EXERCÍCIO</t>
  </si>
  <si>
    <t xml:space="preserve">DEMONSTRAÇÃO DAS MUTAÇÕES DO PATRIMÔNIO LÍQUIDO EM 2024 E 2023</t>
  </si>
  <si>
    <t xml:space="preserve">DESCRIÇÃO</t>
  </si>
  <si>
    <t xml:space="preserve">CAPITAL SOCIAL </t>
  </si>
  <si>
    <t xml:space="preserve">RESERVAS DE LUCROS</t>
  </si>
  <si>
    <t xml:space="preserve">LUCROS/PREJUÍZOS DO EXERCÍCIO</t>
  </si>
  <si>
    <t xml:space="preserve">TOTAL</t>
  </si>
  <si>
    <t xml:space="preserve">Saldo em 31/12/2022</t>
  </si>
  <si>
    <t xml:space="preserve">Lucros/Prejuízos do Exercício</t>
  </si>
  <si>
    <t xml:space="preserve">Transferências p/ Reservas de Lucros Retidos</t>
  </si>
  <si>
    <t xml:space="preserve">Outras Mutações do Patrimônio Líquido</t>
  </si>
  <si>
    <t xml:space="preserve">Saldo em 31/12/2023</t>
  </si>
  <si>
    <t xml:space="preserve">Saldo em 31/12/2024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</si>
</sst>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@"/>
    <numFmt numFmtId="167" formatCode="#,##0.00"/>
  </numFmts>
  <fonts count="9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34"/>
    </font>
    <font>
      <sz val="10.5"/>
      <color theme="1"/>
      <name val="Calibri"/>
      <family val="2"/>
      <charset val="1"/>
    </font>
    <font>
      <b val="true"/>
      <sz val="10.5"/>
      <color theme="1"/>
      <name val="Calibri"/>
      <family val="2"/>
      <charset val="1"/>
    </font>
    <font>
      <b val="true"/>
      <sz val="10.5"/>
      <color rgb="FF000000"/>
      <name val="Calibri"/>
      <family val="2"/>
      <charset val="1"/>
    </font>
    <font>
      <sz val="10.5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<Relationship Id="rId3" Type="http://schemas.openxmlformats.org/officeDocument/2006/relationships/image" Target="../media/image1.emf"/><Relationship Id="rId4" Type="http://schemas.openxmlformats.org/officeDocument/2006/relationships/image" Target="../media/image1.emf"/><Relationship Id="rId5" Type="http://schemas.openxmlformats.org/officeDocument/2006/relationships/image" Target="../media/image1.emf"/><Relationship Id="rId6" Type="http://schemas.openxmlformats.org/officeDocument/2006/relationships/image" Target="../media/image1.emf"/><Relationship Id="rId7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5</xdr:col>
      <xdr:colOff>184320</xdr:colOff>
      <xdr:row>3</xdr:row>
      <xdr:rowOff>85680</xdr:rowOff>
    </xdr:to>
    <xdr:pic>
      <xdr:nvPicPr>
        <xdr:cNvPr id="1" name="Figura 1"/>
        <xdr:cNvPicPr/>
      </xdr:nvPicPr>
      <xdr:blipFill>
        <a:blip r:embed="rId1"/>
        <a:stretch/>
      </xdr:blipFill>
      <xdr:spPr>
        <a:xfrm>
          <a:off x="634320" y="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5</xdr:col>
      <xdr:colOff>184320</xdr:colOff>
      <xdr:row>84</xdr:row>
      <xdr:rowOff>86040</xdr:rowOff>
    </xdr:to>
    <xdr:pic>
      <xdr:nvPicPr>
        <xdr:cNvPr id="2" name="Figura 2"/>
        <xdr:cNvPicPr/>
      </xdr:nvPicPr>
      <xdr:blipFill>
        <a:blip r:embed="rId2"/>
        <a:stretch/>
      </xdr:blipFill>
      <xdr:spPr>
        <a:xfrm>
          <a:off x="634320" y="1543068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632160</xdr:colOff>
      <xdr:row>43</xdr:row>
      <xdr:rowOff>0</xdr:rowOff>
    </xdr:from>
    <xdr:to>
      <xdr:col>5</xdr:col>
      <xdr:colOff>182160</xdr:colOff>
      <xdr:row>46</xdr:row>
      <xdr:rowOff>85680</xdr:rowOff>
    </xdr:to>
    <xdr:pic>
      <xdr:nvPicPr>
        <xdr:cNvPr id="3" name="Figura 3"/>
        <xdr:cNvPicPr/>
      </xdr:nvPicPr>
      <xdr:blipFill>
        <a:blip r:embed="rId3"/>
        <a:stretch/>
      </xdr:blipFill>
      <xdr:spPr>
        <a:xfrm>
          <a:off x="632160" y="819144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632160</xdr:colOff>
      <xdr:row>131</xdr:row>
      <xdr:rowOff>-360</xdr:rowOff>
    </xdr:from>
    <xdr:to>
      <xdr:col>5</xdr:col>
      <xdr:colOff>182160</xdr:colOff>
      <xdr:row>134</xdr:row>
      <xdr:rowOff>85680</xdr:rowOff>
    </xdr:to>
    <xdr:pic>
      <xdr:nvPicPr>
        <xdr:cNvPr id="4" name="Figura 4"/>
        <xdr:cNvPicPr/>
      </xdr:nvPicPr>
      <xdr:blipFill>
        <a:blip r:embed="rId4"/>
        <a:stretch/>
      </xdr:blipFill>
      <xdr:spPr>
        <a:xfrm>
          <a:off x="632160" y="2495520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632160</xdr:colOff>
      <xdr:row>194</xdr:row>
      <xdr:rowOff>0</xdr:rowOff>
    </xdr:from>
    <xdr:to>
      <xdr:col>5</xdr:col>
      <xdr:colOff>182160</xdr:colOff>
      <xdr:row>197</xdr:row>
      <xdr:rowOff>85680</xdr:rowOff>
    </xdr:to>
    <xdr:pic>
      <xdr:nvPicPr>
        <xdr:cNvPr id="5" name="Figura 5"/>
        <xdr:cNvPicPr/>
      </xdr:nvPicPr>
      <xdr:blipFill>
        <a:blip r:embed="rId5"/>
        <a:stretch/>
      </xdr:blipFill>
      <xdr:spPr>
        <a:xfrm>
          <a:off x="632160" y="3695688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632160</xdr:colOff>
      <xdr:row>238</xdr:row>
      <xdr:rowOff>0</xdr:rowOff>
    </xdr:from>
    <xdr:to>
      <xdr:col>5</xdr:col>
      <xdr:colOff>182160</xdr:colOff>
      <xdr:row>241</xdr:row>
      <xdr:rowOff>86040</xdr:rowOff>
    </xdr:to>
    <xdr:pic>
      <xdr:nvPicPr>
        <xdr:cNvPr id="6" name="Figura 6"/>
        <xdr:cNvPicPr/>
      </xdr:nvPicPr>
      <xdr:blipFill>
        <a:blip r:embed="rId6"/>
        <a:stretch/>
      </xdr:blipFill>
      <xdr:spPr>
        <a:xfrm>
          <a:off x="632160" y="4533912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632520</xdr:colOff>
      <xdr:row>259</xdr:row>
      <xdr:rowOff>-360</xdr:rowOff>
    </xdr:from>
    <xdr:to>
      <xdr:col>5</xdr:col>
      <xdr:colOff>182520</xdr:colOff>
      <xdr:row>262</xdr:row>
      <xdr:rowOff>85320</xdr:rowOff>
    </xdr:to>
    <xdr:pic>
      <xdr:nvPicPr>
        <xdr:cNvPr id="7" name="Figura 7"/>
        <xdr:cNvPicPr/>
      </xdr:nvPicPr>
      <xdr:blipFill>
        <a:blip r:embed="rId7"/>
        <a:stretch/>
      </xdr:blipFill>
      <xdr:spPr>
        <a:xfrm>
          <a:off x="632520" y="49339080"/>
          <a:ext cx="6039000" cy="657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Q30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9" activeCellId="0" sqref="D279"/>
    </sheetView>
  </sheetViews>
  <sheetFormatPr defaultColWidth="9.00390625" defaultRowHeight="15" customHeight="false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50"/>
    <col collapsed="false" customWidth="true" hidden="true" outlineLevel="0" max="3" min="3" style="1" width="14.29"/>
    <col collapsed="false" customWidth="true" hidden="false" outlineLevel="0" max="4" min="4" style="2" width="14.57"/>
    <col collapsed="false" customWidth="true" hidden="false" outlineLevel="0" max="5" min="5" style="3" width="18.49"/>
    <col collapsed="false" customWidth="true" hidden="false" outlineLevel="0" max="6" min="6" style="3" width="17.71"/>
    <col collapsed="false" customWidth="true" hidden="false" outlineLevel="0" max="7" min="7" style="3" width="14.29"/>
    <col collapsed="false" customWidth="false" hidden="false" outlineLevel="0" max="9" min="8" style="1" width="9"/>
    <col collapsed="false" customWidth="true" hidden="false" outlineLevel="0" max="10" min="10" style="1" width="13.29"/>
    <col collapsed="false" customWidth="true" hidden="false" outlineLevel="0" max="11" min="11" style="1" width="15.29"/>
    <col collapsed="false" customWidth="false" hidden="false" outlineLevel="0" max="16384" min="12" style="1" width="9"/>
  </cols>
  <sheetData>
    <row r="6" customFormat="false" ht="15" hidden="false" customHeight="false" outlineLevel="0" collapsed="false">
      <c r="B6" s="4" t="s">
        <v>0</v>
      </c>
      <c r="C6" s="4"/>
      <c r="D6" s="4"/>
      <c r="E6" s="4"/>
    </row>
    <row r="7" customFormat="false" ht="15" hidden="false" customHeight="false" outlineLevel="0" collapsed="false">
      <c r="B7" s="4" t="s">
        <v>1</v>
      </c>
      <c r="C7" s="4"/>
      <c r="D7" s="4"/>
      <c r="E7" s="4"/>
    </row>
    <row r="9" customFormat="false" ht="15" hidden="false" customHeight="false" outlineLevel="0" collapsed="false">
      <c r="B9" s="5" t="s">
        <v>2</v>
      </c>
      <c r="E9" s="6" t="s">
        <v>3</v>
      </c>
      <c r="F9" s="6" t="s">
        <v>4</v>
      </c>
    </row>
    <row r="11" customFormat="false" ht="15" hidden="false" customHeight="false" outlineLevel="0" collapsed="false">
      <c r="B11" s="7" t="s">
        <v>5</v>
      </c>
      <c r="D11" s="8" t="s">
        <v>6</v>
      </c>
      <c r="E11" s="9" t="n">
        <f aca="false">SUM(E13:E20)</f>
        <v>72293698.45</v>
      </c>
      <c r="F11" s="9" t="n">
        <f aca="false">SUM(F13:F20)</f>
        <v>53201666.94</v>
      </c>
    </row>
    <row r="12" customFormat="false" ht="15" hidden="false" customHeight="false" outlineLevel="0" collapsed="false">
      <c r="B12" s="10"/>
      <c r="D12" s="11"/>
      <c r="E12" s="12"/>
      <c r="F12" s="12"/>
    </row>
    <row r="13" customFormat="false" ht="15" hidden="false" customHeight="false" outlineLevel="0" collapsed="false">
      <c r="B13" s="10" t="s">
        <v>7</v>
      </c>
      <c r="D13" s="8" t="n">
        <v>4</v>
      </c>
      <c r="E13" s="12" t="n">
        <v>36410405.28</v>
      </c>
      <c r="F13" s="12" t="n">
        <v>15760373.29</v>
      </c>
    </row>
    <row r="14" customFormat="false" ht="15" hidden="false" customHeight="false" outlineLevel="0" collapsed="false">
      <c r="B14" s="10" t="s">
        <v>8</v>
      </c>
      <c r="D14" s="8" t="n">
        <v>5</v>
      </c>
      <c r="E14" s="12" t="n">
        <v>373112.78</v>
      </c>
      <c r="F14" s="12" t="n">
        <v>4496122.43</v>
      </c>
    </row>
    <row r="15" customFormat="false" ht="15" hidden="false" customHeight="false" outlineLevel="0" collapsed="false">
      <c r="B15" s="10" t="s">
        <v>9</v>
      </c>
      <c r="D15" s="8" t="n">
        <v>9</v>
      </c>
      <c r="E15" s="12" t="n">
        <v>23104364.01</v>
      </c>
      <c r="F15" s="12" t="n">
        <v>18626530.43</v>
      </c>
    </row>
    <row r="16" customFormat="false" ht="15" hidden="false" customHeight="false" outlineLevel="0" collapsed="false">
      <c r="B16" s="10" t="s">
        <v>10</v>
      </c>
      <c r="D16" s="8" t="n">
        <v>6</v>
      </c>
      <c r="E16" s="12" t="n">
        <v>12108636.37</v>
      </c>
      <c r="F16" s="12" t="n">
        <v>11468470.13</v>
      </c>
    </row>
    <row r="17" customFormat="false" ht="15" hidden="false" customHeight="false" outlineLevel="0" collapsed="false">
      <c r="B17" s="10" t="s">
        <v>11</v>
      </c>
      <c r="D17" s="8" t="n">
        <v>7</v>
      </c>
      <c r="E17" s="12" t="n">
        <v>241038.48</v>
      </c>
      <c r="F17" s="12" t="n">
        <v>224549.18</v>
      </c>
    </row>
    <row r="18" customFormat="false" ht="15" hidden="false" customHeight="false" outlineLevel="0" collapsed="false">
      <c r="B18" s="10" t="s">
        <v>12</v>
      </c>
      <c r="D18" s="8" t="n">
        <v>8</v>
      </c>
      <c r="E18" s="12" t="n">
        <v>56141.53</v>
      </c>
      <c r="F18" s="12" t="n">
        <v>166903.37</v>
      </c>
    </row>
    <row r="19" customFormat="false" ht="15" hidden="false" customHeight="false" outlineLevel="0" collapsed="false">
      <c r="B19" s="10" t="s">
        <v>13</v>
      </c>
      <c r="D19" s="13"/>
      <c r="E19" s="12" t="n">
        <v>0</v>
      </c>
      <c r="F19" s="12" t="n">
        <v>0</v>
      </c>
    </row>
    <row r="20" customFormat="false" ht="15" hidden="false" customHeight="false" outlineLevel="0" collapsed="false">
      <c r="B20" s="10" t="s">
        <v>14</v>
      </c>
      <c r="C20" s="14"/>
      <c r="D20" s="8"/>
      <c r="E20" s="12" t="n">
        <v>0</v>
      </c>
      <c r="F20" s="12" t="n">
        <v>2458718.11</v>
      </c>
    </row>
    <row r="21" customFormat="false" ht="15" hidden="false" customHeight="false" outlineLevel="0" collapsed="false">
      <c r="E21" s="15"/>
    </row>
    <row r="22" customFormat="false" ht="15" hidden="false" customHeight="false" outlineLevel="0" collapsed="false">
      <c r="B22" s="7" t="s">
        <v>15</v>
      </c>
      <c r="D22" s="8"/>
      <c r="E22" s="9" t="n">
        <f aca="false">E24+E29+E34+E37</f>
        <v>55527991.64</v>
      </c>
      <c r="F22" s="9" t="n">
        <f aca="false">F24+F29+F34+F37</f>
        <v>4652848.37</v>
      </c>
    </row>
    <row r="23" customFormat="false" ht="15" hidden="false" customHeight="false" outlineLevel="0" collapsed="false">
      <c r="B23" s="10"/>
      <c r="D23" s="11"/>
      <c r="E23" s="12"/>
      <c r="F23" s="12"/>
    </row>
    <row r="24" customFormat="false" ht="15" hidden="false" customHeight="false" outlineLevel="0" collapsed="false">
      <c r="B24" s="7" t="s">
        <v>16</v>
      </c>
      <c r="D24" s="11"/>
      <c r="E24" s="9" t="n">
        <f aca="false">SUM(E25:E26)</f>
        <v>33497.59</v>
      </c>
      <c r="F24" s="9" t="n">
        <f aca="false">SUM(F25:F26)</f>
        <v>33497.59</v>
      </c>
    </row>
    <row r="25" customFormat="false" ht="15" hidden="false" customHeight="false" outlineLevel="0" collapsed="false">
      <c r="B25" s="10" t="s">
        <v>13</v>
      </c>
      <c r="D25" s="16" t="n">
        <v>10</v>
      </c>
      <c r="E25" s="17" t="n">
        <v>20110.97</v>
      </c>
      <c r="F25" s="17" t="n">
        <v>20110.97</v>
      </c>
    </row>
    <row r="26" customFormat="false" ht="15" hidden="false" customHeight="false" outlineLevel="0" collapsed="false">
      <c r="B26" s="10" t="s">
        <v>17</v>
      </c>
      <c r="D26" s="16" t="n">
        <v>11</v>
      </c>
      <c r="E26" s="17" t="n">
        <v>13386.62</v>
      </c>
      <c r="F26" s="17" t="n">
        <v>13386.62</v>
      </c>
    </row>
    <row r="27" customFormat="false" ht="15" hidden="false" customHeight="false" outlineLevel="0" collapsed="false">
      <c r="B27" s="10" t="s">
        <v>18</v>
      </c>
      <c r="D27" s="13"/>
      <c r="E27" s="17"/>
      <c r="F27" s="17"/>
    </row>
    <row r="29" customFormat="false" ht="15" hidden="false" customHeight="false" outlineLevel="0" collapsed="false">
      <c r="B29" s="7" t="s">
        <v>19</v>
      </c>
      <c r="D29" s="8" t="n">
        <v>12</v>
      </c>
      <c r="E29" s="9" t="n">
        <f aca="false">SUM(E30:E31)</f>
        <v>3570866.73</v>
      </c>
      <c r="F29" s="9" t="n">
        <f aca="false">SUM(F30:F32)</f>
        <v>3428956.56</v>
      </c>
    </row>
    <row r="30" customFormat="false" ht="15" hidden="false" customHeight="false" outlineLevel="0" collapsed="false">
      <c r="B30" s="10" t="s">
        <v>20</v>
      </c>
      <c r="D30" s="13"/>
      <c r="E30" s="17" t="n">
        <v>12546869.56</v>
      </c>
      <c r="F30" s="17" t="n">
        <v>11995941.45</v>
      </c>
    </row>
    <row r="31" customFormat="false" ht="15" hidden="false" customHeight="false" outlineLevel="0" collapsed="false">
      <c r="B31" s="10" t="s">
        <v>21</v>
      </c>
      <c r="D31" s="13"/>
      <c r="E31" s="17" t="n">
        <v>-8976002.83</v>
      </c>
      <c r="F31" s="17" t="n">
        <v>-8566984.89</v>
      </c>
    </row>
    <row r="32" customFormat="false" ht="15" hidden="false" customHeight="false" outlineLevel="0" collapsed="false">
      <c r="B32" s="10" t="s">
        <v>22</v>
      </c>
      <c r="D32" s="13"/>
      <c r="E32" s="17" t="n">
        <v>0</v>
      </c>
      <c r="F32" s="17" t="n">
        <v>0</v>
      </c>
    </row>
    <row r="33" customFormat="false" ht="15" hidden="false" customHeight="false" outlineLevel="0" collapsed="false">
      <c r="B33" s="14"/>
      <c r="E33" s="15"/>
      <c r="F33" s="15"/>
    </row>
    <row r="34" customFormat="false" ht="15" hidden="false" customHeight="false" outlineLevel="0" collapsed="false">
      <c r="B34" s="7" t="s">
        <v>23</v>
      </c>
      <c r="D34" s="8"/>
      <c r="E34" s="9" t="n">
        <f aca="false">SUM(E35)</f>
        <v>51423627.32</v>
      </c>
      <c r="F34" s="9" t="n">
        <v>0</v>
      </c>
    </row>
    <row r="35" customFormat="false" ht="15" hidden="false" customHeight="false" outlineLevel="0" collapsed="false">
      <c r="B35" s="10" t="s">
        <v>24</v>
      </c>
      <c r="D35" s="11"/>
      <c r="E35" s="12" t="n">
        <v>51423627.32</v>
      </c>
      <c r="F35" s="12" t="n">
        <v>0</v>
      </c>
    </row>
    <row r="37" customFormat="false" ht="15" hidden="false" customHeight="false" outlineLevel="0" collapsed="false">
      <c r="B37" s="7" t="s">
        <v>25</v>
      </c>
      <c r="D37" s="8" t="n">
        <v>13</v>
      </c>
      <c r="E37" s="9" t="n">
        <f aca="false">SUM(E38:E39)</f>
        <v>500000</v>
      </c>
      <c r="F37" s="9" t="n">
        <f aca="false">SUM(F38:F39)</f>
        <v>1190394.22</v>
      </c>
    </row>
    <row r="38" customFormat="false" ht="15" hidden="false" customHeight="false" outlineLevel="0" collapsed="false">
      <c r="B38" s="10" t="s">
        <v>26</v>
      </c>
      <c r="D38" s="11"/>
      <c r="E38" s="12" t="n">
        <v>1500000</v>
      </c>
      <c r="F38" s="12" t="n">
        <v>5608318.32</v>
      </c>
    </row>
    <row r="39" customFormat="false" ht="15" hidden="false" customHeight="false" outlineLevel="0" collapsed="false">
      <c r="B39" s="10" t="s">
        <v>27</v>
      </c>
      <c r="D39" s="11"/>
      <c r="E39" s="12" t="n">
        <v>-1000000</v>
      </c>
      <c r="F39" s="12" t="n">
        <v>-4417924.1</v>
      </c>
    </row>
    <row r="42" customFormat="false" ht="15" hidden="false" customHeight="false" outlineLevel="0" collapsed="false">
      <c r="B42" s="8" t="s">
        <v>28</v>
      </c>
      <c r="D42" s="11"/>
      <c r="E42" s="9" t="n">
        <f aca="false">SUM(E11+E22)</f>
        <v>127821690.09</v>
      </c>
      <c r="F42" s="9" t="n">
        <f aca="false">SUM(F11+F22)</f>
        <v>57854515.31</v>
      </c>
    </row>
    <row r="49" customFormat="false" ht="15" hidden="false" customHeight="false" outlineLevel="0" collapsed="false">
      <c r="B49" s="5" t="s">
        <v>29</v>
      </c>
      <c r="E49" s="6" t="s">
        <v>3</v>
      </c>
      <c r="F49" s="6" t="s">
        <v>4</v>
      </c>
    </row>
    <row r="51" customFormat="false" ht="15" hidden="false" customHeight="false" outlineLevel="0" collapsed="false">
      <c r="B51" s="7" t="s">
        <v>5</v>
      </c>
      <c r="D51" s="8" t="s">
        <v>6</v>
      </c>
      <c r="E51" s="9" t="n">
        <f aca="false">SUM(E53:E59)</f>
        <v>34164920.43</v>
      </c>
      <c r="F51" s="9" t="n">
        <f aca="false">SUM(F53:F59)</f>
        <v>41779977.96</v>
      </c>
    </row>
    <row r="52" customFormat="false" ht="15" hidden="false" customHeight="false" outlineLevel="0" collapsed="false">
      <c r="B52" s="10"/>
      <c r="D52" s="11"/>
      <c r="E52" s="12"/>
      <c r="F52" s="12"/>
    </row>
    <row r="53" customFormat="false" ht="15" hidden="false" customHeight="false" outlineLevel="0" collapsed="false">
      <c r="B53" s="10" t="s">
        <v>30</v>
      </c>
      <c r="D53" s="8" t="n">
        <v>15</v>
      </c>
      <c r="E53" s="12" t="n">
        <v>5858498.56</v>
      </c>
      <c r="F53" s="12" t="n">
        <v>10832524.84</v>
      </c>
    </row>
    <row r="54" customFormat="false" ht="15" hidden="false" customHeight="false" outlineLevel="0" collapsed="false">
      <c r="B54" s="10" t="s">
        <v>31</v>
      </c>
      <c r="C54" s="14"/>
      <c r="D54" s="8" t="n">
        <v>16</v>
      </c>
      <c r="E54" s="18" t="n">
        <v>20419186.32</v>
      </c>
      <c r="F54" s="18" t="n">
        <v>20948757.14</v>
      </c>
    </row>
    <row r="55" customFormat="false" ht="15" hidden="false" customHeight="false" outlineLevel="0" collapsed="false">
      <c r="B55" s="10" t="s">
        <v>32</v>
      </c>
      <c r="D55" s="8" t="n">
        <v>17</v>
      </c>
      <c r="E55" s="12" t="n">
        <v>3935229.7</v>
      </c>
      <c r="F55" s="12" t="n">
        <v>3292433.66</v>
      </c>
    </row>
    <row r="56" customFormat="false" ht="15" hidden="false" customHeight="false" outlineLevel="0" collapsed="false">
      <c r="B56" s="10" t="s">
        <v>33</v>
      </c>
      <c r="D56" s="8" t="n">
        <v>18</v>
      </c>
      <c r="E56" s="12" t="n">
        <f aca="false">572472.34+2427291.61</f>
        <v>2999763.95</v>
      </c>
      <c r="F56" s="12" t="n">
        <v>3124625.72</v>
      </c>
    </row>
    <row r="57" customFormat="false" ht="15" hidden="false" customHeight="false" outlineLevel="0" collapsed="false">
      <c r="B57" s="10" t="s">
        <v>34</v>
      </c>
      <c r="D57" s="8" t="n">
        <v>19</v>
      </c>
      <c r="E57" s="12" t="n">
        <v>901141.37</v>
      </c>
      <c r="F57" s="12" t="n">
        <v>3512665.38</v>
      </c>
    </row>
    <row r="58" customFormat="false" ht="15" hidden="false" customHeight="false" outlineLevel="0" collapsed="false">
      <c r="B58" s="10" t="s">
        <v>35</v>
      </c>
      <c r="D58" s="8"/>
      <c r="E58" s="12" t="n">
        <v>0</v>
      </c>
      <c r="F58" s="12" t="n">
        <v>0</v>
      </c>
    </row>
    <row r="59" customFormat="false" ht="15" hidden="false" customHeight="false" outlineLevel="0" collapsed="false">
      <c r="B59" s="10" t="s">
        <v>36</v>
      </c>
      <c r="D59" s="8"/>
      <c r="E59" s="12" t="n">
        <v>51100.53</v>
      </c>
      <c r="F59" s="12" t="n">
        <v>68971.22</v>
      </c>
    </row>
    <row r="61" customFormat="false" ht="15" hidden="false" customHeight="false" outlineLevel="0" collapsed="false">
      <c r="B61" s="7" t="s">
        <v>15</v>
      </c>
      <c r="D61" s="8"/>
      <c r="E61" s="9" t="n">
        <f aca="false">SUM(E63:E64)</f>
        <v>53649653.82</v>
      </c>
      <c r="F61" s="9" t="n">
        <v>2091000</v>
      </c>
    </row>
    <row r="62" customFormat="false" ht="15" hidden="false" customHeight="false" outlineLevel="0" collapsed="false">
      <c r="B62" s="10"/>
      <c r="D62" s="8"/>
      <c r="E62" s="12"/>
      <c r="F62" s="12"/>
    </row>
    <row r="63" customFormat="false" ht="15" hidden="false" customHeight="false" outlineLevel="0" collapsed="false">
      <c r="B63" s="10" t="s">
        <v>37</v>
      </c>
      <c r="D63" s="8" t="s">
        <v>38</v>
      </c>
      <c r="E63" s="12" t="n">
        <v>2226026.5</v>
      </c>
      <c r="F63" s="12" t="n">
        <v>2091000</v>
      </c>
    </row>
    <row r="64" customFormat="false" ht="15" hidden="false" customHeight="false" outlineLevel="0" collapsed="false">
      <c r="B64" s="10" t="s">
        <v>23</v>
      </c>
      <c r="D64" s="8"/>
      <c r="E64" s="12" t="n">
        <v>51423627.32</v>
      </c>
      <c r="F64" s="12" t="n">
        <v>0</v>
      </c>
    </row>
    <row r="66" customFormat="false" ht="15" hidden="false" customHeight="false" outlineLevel="0" collapsed="false">
      <c r="B66" s="7" t="s">
        <v>39</v>
      </c>
      <c r="D66" s="8"/>
      <c r="E66" s="9" t="n">
        <f aca="false">SUM(E68:E69)</f>
        <v>40007115.84</v>
      </c>
      <c r="F66" s="9" t="n">
        <f aca="false">SUM(F68:F69)</f>
        <v>13983537.35</v>
      </c>
    </row>
    <row r="67" customFormat="false" ht="15" hidden="false" customHeight="false" outlineLevel="0" collapsed="false">
      <c r="B67" s="10"/>
      <c r="D67" s="8"/>
      <c r="E67" s="12"/>
      <c r="F67" s="12"/>
    </row>
    <row r="68" customFormat="false" ht="15" hidden="false" customHeight="false" outlineLevel="0" collapsed="false">
      <c r="B68" s="10" t="s">
        <v>40</v>
      </c>
      <c r="D68" s="8" t="s">
        <v>41</v>
      </c>
      <c r="E68" s="12" t="n">
        <v>13748706.73</v>
      </c>
      <c r="F68" s="12" t="n">
        <v>50000</v>
      </c>
    </row>
    <row r="69" customFormat="false" ht="15" hidden="false" customHeight="false" outlineLevel="0" collapsed="false">
      <c r="B69" s="10" t="s">
        <v>42</v>
      </c>
      <c r="D69" s="8"/>
      <c r="E69" s="12" t="n">
        <v>26258409.11</v>
      </c>
      <c r="F69" s="12" t="n">
        <v>13933537.35</v>
      </c>
    </row>
    <row r="70" customFormat="false" ht="15" hidden="false" customHeight="false" outlineLevel="0" collapsed="false">
      <c r="Q70" s="1" t="s">
        <v>43</v>
      </c>
    </row>
    <row r="72" customFormat="false" ht="15" hidden="false" customHeight="false" outlineLevel="0" collapsed="false">
      <c r="B72" s="8" t="s">
        <v>44</v>
      </c>
      <c r="D72" s="11"/>
      <c r="E72" s="9" t="n">
        <f aca="false">E51+E61+E66</f>
        <v>127821690.09</v>
      </c>
      <c r="F72" s="9" t="n">
        <f aca="false">F51+F61+F66</f>
        <v>57854515.31</v>
      </c>
    </row>
    <row r="74" customFormat="false" ht="15" hidden="false" customHeight="false" outlineLevel="0" collapsed="false">
      <c r="B74" s="19" t="s">
        <v>45</v>
      </c>
      <c r="C74" s="19"/>
      <c r="D74" s="19"/>
      <c r="E74" s="19"/>
      <c r="F74" s="19"/>
    </row>
    <row r="76" customFormat="false" ht="15" hidden="false" customHeight="false" outlineLevel="0" collapsed="false">
      <c r="B76" s="1" t="s">
        <v>46</v>
      </c>
      <c r="E76" s="20" t="s">
        <v>47</v>
      </c>
      <c r="F76" s="20"/>
    </row>
    <row r="77" customFormat="false" ht="15" hidden="false" customHeight="false" outlineLevel="0" collapsed="false">
      <c r="B77" s="1" t="s">
        <v>48</v>
      </c>
      <c r="E77" s="20" t="s">
        <v>49</v>
      </c>
      <c r="F77" s="20"/>
    </row>
    <row r="78" customFormat="false" ht="15" hidden="false" customHeight="false" outlineLevel="0" collapsed="false">
      <c r="B78" s="1" t="s">
        <v>50</v>
      </c>
      <c r="E78" s="20" t="s">
        <v>51</v>
      </c>
      <c r="F78" s="20"/>
    </row>
    <row r="79" customFormat="false" ht="15" hidden="false" customHeight="false" outlineLevel="0" collapsed="false">
      <c r="E79" s="20" t="s">
        <v>52</v>
      </c>
      <c r="F79" s="20"/>
    </row>
    <row r="81" customFormat="false" ht="15" hidden="false" customHeight="false" outlineLevel="0" collapsed="false">
      <c r="A81" s="1" t="s">
        <v>53</v>
      </c>
    </row>
    <row r="87" customFormat="false" ht="15" hidden="false" customHeight="false" outlineLevel="0" collapsed="false">
      <c r="B87" s="4" t="s">
        <v>54</v>
      </c>
      <c r="C87" s="4"/>
      <c r="D87" s="4"/>
      <c r="E87" s="4"/>
      <c r="F87" s="4"/>
    </row>
    <row r="88" customFormat="false" ht="15" hidden="false" customHeight="false" outlineLevel="0" collapsed="false">
      <c r="B88" s="4" t="s">
        <v>1</v>
      </c>
      <c r="C88" s="4"/>
      <c r="D88" s="4"/>
      <c r="E88" s="4"/>
      <c r="F88" s="4"/>
    </row>
    <row r="90" customFormat="false" ht="15" hidden="false" customHeight="false" outlineLevel="0" collapsed="false">
      <c r="E90" s="21" t="s">
        <v>3</v>
      </c>
      <c r="F90" s="21" t="s">
        <v>4</v>
      </c>
    </row>
    <row r="91" customFormat="false" ht="15" hidden="false" customHeight="false" outlineLevel="0" collapsed="false">
      <c r="E91" s="22"/>
      <c r="F91" s="22"/>
    </row>
    <row r="92" customFormat="false" ht="15" hidden="false" customHeight="false" outlineLevel="0" collapsed="false">
      <c r="B92" s="23" t="s">
        <v>55</v>
      </c>
      <c r="D92" s="24" t="s">
        <v>6</v>
      </c>
      <c r="E92" s="25" t="n">
        <f aca="false">SUM(E93:E94)</f>
        <v>354232183.37</v>
      </c>
      <c r="F92" s="25" t="n">
        <f aca="false">SUM(F93:F94)</f>
        <v>250104602.59</v>
      </c>
    </row>
    <row r="93" customFormat="false" ht="15" hidden="false" customHeight="false" outlineLevel="0" collapsed="false">
      <c r="B93" s="1" t="s">
        <v>56</v>
      </c>
      <c r="E93" s="26" t="n">
        <v>301385417.69</v>
      </c>
      <c r="F93" s="26" t="n">
        <v>199766992.8</v>
      </c>
    </row>
    <row r="94" customFormat="false" ht="15" hidden="false" customHeight="false" outlineLevel="0" collapsed="false">
      <c r="B94" s="1" t="s">
        <v>57</v>
      </c>
      <c r="E94" s="26" t="n">
        <v>52846765.68</v>
      </c>
      <c r="F94" s="26" t="n">
        <v>50337609.79</v>
      </c>
    </row>
    <row r="95" customFormat="false" ht="15" hidden="false" customHeight="false" outlineLevel="0" collapsed="false">
      <c r="E95" s="1"/>
      <c r="F95" s="1"/>
    </row>
    <row r="96" customFormat="false" ht="15" hidden="false" customHeight="false" outlineLevel="0" collapsed="false">
      <c r="B96" s="23" t="s">
        <v>58</v>
      </c>
      <c r="D96" s="13"/>
      <c r="E96" s="25" t="n">
        <f aca="false">SUM(E97:E98)</f>
        <v>-18115592.08</v>
      </c>
      <c r="F96" s="25" t="n">
        <f aca="false">SUM(F97:F98)</f>
        <v>-15913109.39</v>
      </c>
    </row>
    <row r="97" customFormat="false" ht="15" hidden="false" customHeight="false" outlineLevel="0" collapsed="false">
      <c r="B97" s="1" t="s">
        <v>59</v>
      </c>
      <c r="E97" s="26" t="n">
        <v>-18115592.08</v>
      </c>
      <c r="F97" s="26" t="n">
        <v>-15913109.39</v>
      </c>
    </row>
    <row r="98" customFormat="false" ht="15" hidden="false" customHeight="false" outlineLevel="0" collapsed="false">
      <c r="E98" s="1"/>
      <c r="F98" s="1"/>
    </row>
    <row r="99" customFormat="false" ht="15" hidden="false" customHeight="false" outlineLevel="0" collapsed="false">
      <c r="B99" s="23" t="s">
        <v>60</v>
      </c>
      <c r="D99" s="13" t="n">
        <v>22</v>
      </c>
      <c r="E99" s="25" t="n">
        <f aca="false">E92+E96</f>
        <v>336116591.29</v>
      </c>
      <c r="F99" s="25" t="n">
        <f aca="false">F92+F96</f>
        <v>234191493.2</v>
      </c>
    </row>
    <row r="100" customFormat="false" ht="15" hidden="false" customHeight="false" outlineLevel="0" collapsed="false">
      <c r="E100" s="1"/>
      <c r="F100" s="1"/>
    </row>
    <row r="101" customFormat="false" ht="15" hidden="false" customHeight="false" outlineLevel="0" collapsed="false">
      <c r="B101" s="23" t="s">
        <v>61</v>
      </c>
      <c r="D101" s="13" t="n">
        <v>23</v>
      </c>
      <c r="E101" s="25" t="n">
        <f aca="false">SUM(E102:E104)</f>
        <v>-233971133.51</v>
      </c>
      <c r="F101" s="25" t="n">
        <f aca="false">SUM(F102:F104)</f>
        <v>-175574757.24</v>
      </c>
    </row>
    <row r="102" customFormat="false" ht="15" hidden="false" customHeight="false" outlineLevel="0" collapsed="false">
      <c r="B102" s="1" t="s">
        <v>62</v>
      </c>
      <c r="E102" s="26" t="n">
        <v>-8129063.5</v>
      </c>
      <c r="F102" s="26" t="n">
        <v>-8096339.03</v>
      </c>
    </row>
    <row r="103" customFormat="false" ht="15" hidden="false" customHeight="false" outlineLevel="0" collapsed="false">
      <c r="B103" s="1" t="s">
        <v>63</v>
      </c>
      <c r="E103" s="26" t="n">
        <v>-225842070.01</v>
      </c>
      <c r="F103" s="26" t="n">
        <v>-166791504.72</v>
      </c>
    </row>
    <row r="104" customFormat="false" ht="15" hidden="false" customHeight="false" outlineLevel="0" collapsed="false">
      <c r="B104" s="1" t="s">
        <v>64</v>
      </c>
      <c r="E104" s="27" t="s">
        <v>65</v>
      </c>
      <c r="F104" s="26" t="n">
        <v>-686913.49</v>
      </c>
    </row>
    <row r="105" customFormat="false" ht="15" hidden="false" customHeight="false" outlineLevel="0" collapsed="false">
      <c r="E105" s="1"/>
      <c r="F105" s="1"/>
    </row>
    <row r="106" customFormat="false" ht="15" hidden="false" customHeight="false" outlineLevel="0" collapsed="false">
      <c r="B106" s="23" t="s">
        <v>66</v>
      </c>
      <c r="D106" s="13"/>
      <c r="E106" s="25" t="n">
        <f aca="false">E99+E101</f>
        <v>102145457.78</v>
      </c>
      <c r="F106" s="25" t="n">
        <f aca="false">F99+F101</f>
        <v>58616735.96</v>
      </c>
    </row>
    <row r="107" customFormat="false" ht="15" hidden="false" customHeight="false" outlineLevel="0" collapsed="false">
      <c r="E107" s="1"/>
      <c r="F107" s="1"/>
    </row>
    <row r="108" customFormat="false" ht="15" hidden="false" customHeight="false" outlineLevel="0" collapsed="false">
      <c r="B108" s="23" t="s">
        <v>67</v>
      </c>
      <c r="D108" s="13"/>
      <c r="E108" s="25" t="n">
        <f aca="false">SUM(E109:E112)</f>
        <v>-69316550.88</v>
      </c>
      <c r="F108" s="25" t="n">
        <f aca="false">SUM(F109:F112)</f>
        <v>-49820959.47</v>
      </c>
    </row>
    <row r="109" customFormat="false" ht="15" hidden="false" customHeight="false" outlineLevel="0" collapsed="false">
      <c r="B109" s="1" t="s">
        <v>68</v>
      </c>
      <c r="D109" s="2" t="n">
        <v>24</v>
      </c>
      <c r="E109" s="26" t="n">
        <v>-68235852.45</v>
      </c>
      <c r="F109" s="26" t="n">
        <v>-50252023.25</v>
      </c>
    </row>
    <row r="110" customFormat="false" ht="15" hidden="false" customHeight="false" outlineLevel="0" collapsed="false">
      <c r="B110" s="1" t="s">
        <v>69</v>
      </c>
      <c r="E110" s="26" t="s">
        <v>65</v>
      </c>
      <c r="F110" s="26" t="n">
        <v>-5934.56</v>
      </c>
    </row>
    <row r="111" customFormat="false" ht="15" hidden="false" customHeight="false" outlineLevel="0" collapsed="false">
      <c r="B111" s="1" t="s">
        <v>70</v>
      </c>
      <c r="E111" s="26" t="n">
        <v>-1080698.43</v>
      </c>
      <c r="F111" s="26" t="s">
        <v>65</v>
      </c>
    </row>
    <row r="112" customFormat="false" ht="15" hidden="false" customHeight="false" outlineLevel="0" collapsed="false">
      <c r="B112" s="1" t="s">
        <v>71</v>
      </c>
      <c r="E112" s="26" t="s">
        <v>65</v>
      </c>
      <c r="F112" s="26" t="n">
        <v>436998.34</v>
      </c>
    </row>
    <row r="113" customFormat="false" ht="15" hidden="false" customHeight="false" outlineLevel="0" collapsed="false">
      <c r="E113" s="1"/>
      <c r="F113" s="1"/>
    </row>
    <row r="114" customFormat="false" ht="15" hidden="false" customHeight="false" outlineLevel="0" collapsed="false">
      <c r="B114" s="23" t="s">
        <v>72</v>
      </c>
      <c r="D114" s="13"/>
      <c r="E114" s="25" t="n">
        <f aca="false">E106+E108</f>
        <v>32828906.9</v>
      </c>
      <c r="F114" s="25" t="n">
        <f aca="false">F106+F108</f>
        <v>8795776.48999998</v>
      </c>
    </row>
    <row r="115" customFormat="false" ht="15" hidden="false" customHeight="false" outlineLevel="0" collapsed="false">
      <c r="B115" s="1" t="s">
        <v>73</v>
      </c>
      <c r="D115" s="2" t="n">
        <v>25</v>
      </c>
      <c r="E115" s="26" t="n">
        <v>-238879.01</v>
      </c>
      <c r="F115" s="26" t="n">
        <v>-88734.57</v>
      </c>
    </row>
    <row r="116" customFormat="false" ht="15" hidden="false" customHeight="false" outlineLevel="0" collapsed="false">
      <c r="B116" s="1" t="s">
        <v>74</v>
      </c>
      <c r="E116" s="26" t="n">
        <v>2969986.44</v>
      </c>
      <c r="F116" s="26" t="n">
        <v>2697818.01</v>
      </c>
    </row>
    <row r="117" customFormat="false" ht="15" hidden="false" customHeight="false" outlineLevel="0" collapsed="false">
      <c r="E117" s="1"/>
      <c r="F117" s="1"/>
    </row>
    <row r="118" customFormat="false" ht="15" hidden="false" customHeight="false" outlineLevel="0" collapsed="false">
      <c r="B118" s="23" t="s">
        <v>75</v>
      </c>
      <c r="D118" s="13"/>
      <c r="E118" s="25" t="n">
        <f aca="false">E114+E115+E116</f>
        <v>35560014.33</v>
      </c>
      <c r="F118" s="25" t="n">
        <f aca="false">F114+F115+F116</f>
        <v>11404859.93</v>
      </c>
    </row>
    <row r="119" customFormat="false" ht="15" hidden="false" customHeight="false" outlineLevel="0" collapsed="false">
      <c r="B119" s="1" t="s">
        <v>76</v>
      </c>
      <c r="E119" s="26" t="n">
        <v>3200401.29</v>
      </c>
      <c r="F119" s="27" t="n">
        <v>958270.04</v>
      </c>
    </row>
    <row r="120" customFormat="false" ht="15" hidden="false" customHeight="false" outlineLevel="0" collapsed="false">
      <c r="B120" s="1" t="s">
        <v>77</v>
      </c>
      <c r="E120" s="26" t="n">
        <v>8866003.58</v>
      </c>
      <c r="F120" s="27" t="n">
        <v>2637861.22</v>
      </c>
    </row>
    <row r="121" customFormat="false" ht="15" hidden="false" customHeight="false" outlineLevel="0" collapsed="false">
      <c r="B121" s="1" t="s">
        <v>78</v>
      </c>
      <c r="E121" s="27" t="n">
        <v>0</v>
      </c>
      <c r="F121" s="27" t="n">
        <v>0</v>
      </c>
    </row>
    <row r="122" customFormat="false" ht="15" hidden="false" customHeight="false" outlineLevel="0" collapsed="false">
      <c r="E122" s="1"/>
      <c r="F122" s="1"/>
    </row>
    <row r="123" customFormat="false" ht="15" hidden="false" customHeight="false" outlineLevel="0" collapsed="false">
      <c r="B123" s="23" t="s">
        <v>79</v>
      </c>
      <c r="D123" s="13"/>
      <c r="E123" s="25" t="n">
        <f aca="false">E118-E119-E120-E121</f>
        <v>23493609.46</v>
      </c>
      <c r="F123" s="25" t="n">
        <f aca="false">F118-F119-F120-F121</f>
        <v>7808728.66999998</v>
      </c>
    </row>
    <row r="125" customFormat="false" ht="15" hidden="false" customHeight="false" outlineLevel="0" collapsed="false">
      <c r="B125" s="19" t="s">
        <v>45</v>
      </c>
      <c r="C125" s="19"/>
      <c r="D125" s="19"/>
      <c r="E125" s="19"/>
      <c r="F125" s="19"/>
    </row>
    <row r="127" customFormat="false" ht="15" hidden="false" customHeight="false" outlineLevel="0" collapsed="false">
      <c r="B127" s="1" t="s">
        <v>46</v>
      </c>
      <c r="E127" s="20" t="s">
        <v>47</v>
      </c>
      <c r="F127" s="20"/>
    </row>
    <row r="128" customFormat="false" ht="15" hidden="false" customHeight="false" outlineLevel="0" collapsed="false">
      <c r="B128" s="1" t="s">
        <v>48</v>
      </c>
      <c r="E128" s="20" t="s">
        <v>49</v>
      </c>
      <c r="F128" s="20"/>
    </row>
    <row r="129" customFormat="false" ht="15" hidden="false" customHeight="false" outlineLevel="0" collapsed="false">
      <c r="B129" s="1" t="s">
        <v>50</v>
      </c>
      <c r="E129" s="20" t="s">
        <v>51</v>
      </c>
      <c r="F129" s="20"/>
    </row>
    <row r="130" customFormat="false" ht="15" hidden="false" customHeight="false" outlineLevel="0" collapsed="false">
      <c r="E130" s="20" t="s">
        <v>52</v>
      </c>
      <c r="F130" s="20"/>
    </row>
    <row r="137" customFormat="false" ht="15" hidden="false" customHeight="false" outlineLevel="0" collapsed="false">
      <c r="B137" s="4" t="s">
        <v>80</v>
      </c>
      <c r="C137" s="4"/>
      <c r="D137" s="4"/>
      <c r="E137" s="4"/>
      <c r="F137" s="4"/>
    </row>
    <row r="138" customFormat="false" ht="15" hidden="false" customHeight="false" outlineLevel="0" collapsed="false">
      <c r="B138" s="4" t="s">
        <v>1</v>
      </c>
      <c r="C138" s="4"/>
      <c r="D138" s="4"/>
      <c r="E138" s="4"/>
      <c r="F138" s="4"/>
    </row>
    <row r="140" customFormat="false" ht="15" hidden="false" customHeight="false" outlineLevel="0" collapsed="false">
      <c r="B140" s="28" t="s">
        <v>81</v>
      </c>
      <c r="D140" s="29"/>
      <c r="E140" s="21" t="s">
        <v>3</v>
      </c>
      <c r="F140" s="21" t="s">
        <v>4</v>
      </c>
    </row>
    <row r="142" customFormat="false" ht="15" hidden="false" customHeight="false" outlineLevel="0" collapsed="false">
      <c r="B142" s="30" t="s">
        <v>82</v>
      </c>
      <c r="E142" s="31" t="n">
        <f aca="false">SUM(E143:E165)</f>
        <v>6811859.15</v>
      </c>
      <c r="F142" s="31" t="n">
        <f aca="false">SUM(F143:F165)</f>
        <v>4553956.51</v>
      </c>
    </row>
    <row r="143" customFormat="false" ht="15" hidden="false" customHeight="false" outlineLevel="0" collapsed="false">
      <c r="B143" s="1" t="s">
        <v>83</v>
      </c>
      <c r="E143" s="32" t="n">
        <f aca="false">E123</f>
        <v>23493609.46</v>
      </c>
      <c r="F143" s="33" t="n">
        <v>7808728.67</v>
      </c>
    </row>
    <row r="145" customFormat="false" ht="15" hidden="false" customHeight="false" outlineLevel="0" collapsed="false">
      <c r="B145" s="28" t="s">
        <v>84</v>
      </c>
    </row>
    <row r="146" customFormat="false" ht="15" hidden="false" customHeight="false" outlineLevel="0" collapsed="false">
      <c r="B146" s="1" t="s">
        <v>85</v>
      </c>
      <c r="E146" s="3" t="n">
        <v>409017.94</v>
      </c>
      <c r="F146" s="3" t="n">
        <v>752186.7</v>
      </c>
    </row>
    <row r="147" customFormat="false" ht="15" hidden="false" customHeight="false" outlineLevel="0" collapsed="false">
      <c r="B147" s="1" t="s">
        <v>86</v>
      </c>
      <c r="E147" s="3" t="n">
        <v>-11168737.7</v>
      </c>
      <c r="F147" s="3" t="n">
        <v>-6134308.65</v>
      </c>
    </row>
    <row r="149" customFormat="false" ht="15" hidden="false" customHeight="false" outlineLevel="0" collapsed="false">
      <c r="B149" s="28" t="s">
        <v>87</v>
      </c>
    </row>
    <row r="150" customFormat="false" ht="15" hidden="false" customHeight="false" outlineLevel="0" collapsed="false">
      <c r="B150" s="14" t="s">
        <v>88</v>
      </c>
      <c r="E150" s="3" t="n">
        <v>4123009.65</v>
      </c>
      <c r="F150" s="3" t="n">
        <v>-2589621.61</v>
      </c>
    </row>
    <row r="151" customFormat="false" ht="15" hidden="false" customHeight="false" outlineLevel="0" collapsed="false">
      <c r="B151" s="14" t="s">
        <v>89</v>
      </c>
      <c r="E151" s="3" t="n">
        <v>-640166.24</v>
      </c>
      <c r="F151" s="3" t="n">
        <v>-9400599.6</v>
      </c>
    </row>
    <row r="152" customFormat="false" ht="15" hidden="false" customHeight="false" outlineLevel="0" collapsed="false">
      <c r="B152" s="14" t="s">
        <v>90</v>
      </c>
      <c r="E152" s="3" t="n">
        <v>-16489.3</v>
      </c>
      <c r="F152" s="3" t="n">
        <v>-113632.39</v>
      </c>
    </row>
    <row r="153" customFormat="false" ht="15" hidden="false" customHeight="false" outlineLevel="0" collapsed="false">
      <c r="B153" s="14" t="s">
        <v>91</v>
      </c>
      <c r="E153" s="3" t="n">
        <v>110761.84</v>
      </c>
      <c r="F153" s="3" t="n">
        <v>-72047.04</v>
      </c>
    </row>
    <row r="154" customFormat="false" ht="15" hidden="false" customHeight="false" outlineLevel="0" collapsed="false">
      <c r="B154" s="14" t="s">
        <v>92</v>
      </c>
      <c r="E154" s="3" t="n">
        <f aca="false">G19</f>
        <v>0</v>
      </c>
      <c r="F154" s="3" t="n">
        <v>13444.22</v>
      </c>
    </row>
    <row r="155" customFormat="false" ht="15" hidden="false" customHeight="false" outlineLevel="0" collapsed="false">
      <c r="B155" s="14" t="s">
        <v>93</v>
      </c>
      <c r="E155" s="3" t="n">
        <f aca="false">G27</f>
        <v>0</v>
      </c>
      <c r="F155" s="3" t="n">
        <v>6134308.65</v>
      </c>
    </row>
    <row r="156" customFormat="false" ht="15" hidden="false" customHeight="false" outlineLevel="0" collapsed="false">
      <c r="B156" s="14" t="s">
        <v>94</v>
      </c>
      <c r="E156" s="3" t="n">
        <v>-4477833.58</v>
      </c>
      <c r="F156" s="3" t="n">
        <v>-3011060.88</v>
      </c>
    </row>
    <row r="157" customFormat="false" ht="15" hidden="false" customHeight="false" outlineLevel="0" collapsed="false">
      <c r="B157" s="14" t="s">
        <v>95</v>
      </c>
      <c r="E157" s="3" t="n">
        <v>2458718.11</v>
      </c>
      <c r="F157" s="3" t="n">
        <v>-2458718.11</v>
      </c>
    </row>
    <row r="158" customFormat="false" ht="15" hidden="false" customHeight="false" outlineLevel="0" collapsed="false">
      <c r="B158" s="14" t="s">
        <v>96</v>
      </c>
      <c r="E158" s="3" t="n">
        <v>-4974026.28</v>
      </c>
      <c r="F158" s="3" t="n">
        <v>-11612099.76</v>
      </c>
    </row>
    <row r="159" customFormat="false" ht="15" hidden="false" customHeight="false" outlineLevel="0" collapsed="false">
      <c r="B159" s="14" t="s">
        <v>97</v>
      </c>
      <c r="E159" s="3" t="n">
        <v>-529570.82</v>
      </c>
      <c r="F159" s="3" t="n">
        <v>20948757.14</v>
      </c>
    </row>
    <row r="160" customFormat="false" ht="15" hidden="false" customHeight="false" outlineLevel="0" collapsed="false">
      <c r="B160" s="14" t="s">
        <v>98</v>
      </c>
      <c r="E160" s="3" t="n">
        <v>642796.04</v>
      </c>
      <c r="F160" s="3" t="n">
        <v>1118054.81</v>
      </c>
    </row>
    <row r="161" customFormat="false" ht="15" hidden="false" customHeight="false" outlineLevel="0" collapsed="false">
      <c r="B161" s="14" t="s">
        <v>99</v>
      </c>
      <c r="E161" s="3" t="n">
        <v>-124861.77</v>
      </c>
      <c r="F161" s="3" t="n">
        <v>2148797.95</v>
      </c>
    </row>
    <row r="162" customFormat="false" ht="15" hidden="false" customHeight="false" outlineLevel="0" collapsed="false">
      <c r="B162" s="14" t="s">
        <v>100</v>
      </c>
      <c r="E162" s="3" t="n">
        <v>-2611524.01</v>
      </c>
      <c r="F162" s="3" t="n">
        <v>1124614.01</v>
      </c>
    </row>
    <row r="163" customFormat="false" ht="15" hidden="false" customHeight="false" outlineLevel="0" collapsed="false">
      <c r="B163" s="14" t="s">
        <v>101</v>
      </c>
      <c r="E163" s="3" t="n">
        <v>135026.5</v>
      </c>
      <c r="F163" s="3" t="n">
        <v>0</v>
      </c>
    </row>
    <row r="164" customFormat="false" ht="15" hidden="false" customHeight="false" outlineLevel="0" collapsed="false">
      <c r="B164" s="14" t="s">
        <v>102</v>
      </c>
      <c r="E164" s="3" t="n">
        <f aca="false">G58</f>
        <v>0</v>
      </c>
      <c r="F164" s="3" t="n">
        <v>-100736.52</v>
      </c>
    </row>
    <row r="165" customFormat="false" ht="15" hidden="false" customHeight="false" outlineLevel="0" collapsed="false">
      <c r="B165" s="14" t="s">
        <v>103</v>
      </c>
      <c r="E165" s="3" t="n">
        <v>-17870.69</v>
      </c>
      <c r="F165" s="3" t="n">
        <v>-2111.08</v>
      </c>
    </row>
    <row r="167" customFormat="false" ht="15" hidden="false" customHeight="false" outlineLevel="0" collapsed="false">
      <c r="B167" s="28" t="s">
        <v>104</v>
      </c>
      <c r="E167" s="3" t="n">
        <v>0</v>
      </c>
    </row>
    <row r="169" customFormat="false" ht="15" hidden="false" customHeight="false" outlineLevel="0" collapsed="false">
      <c r="B169" s="30" t="s">
        <v>105</v>
      </c>
      <c r="E169" s="31" t="n">
        <f aca="false">SUM(E170:E172)</f>
        <v>139466.11</v>
      </c>
      <c r="F169" s="31" t="n">
        <f aca="false">SUM(F170:F172)</f>
        <v>29303.87</v>
      </c>
    </row>
    <row r="170" customFormat="false" ht="15" hidden="false" customHeight="false" outlineLevel="0" collapsed="false">
      <c r="B170" s="1" t="s">
        <v>106</v>
      </c>
      <c r="E170" s="3" t="n">
        <v>-550928.11</v>
      </c>
      <c r="F170" s="3" t="n">
        <v>0</v>
      </c>
    </row>
    <row r="171" customFormat="false" ht="15" hidden="false" customHeight="false" outlineLevel="0" collapsed="false">
      <c r="B171" s="1" t="s">
        <v>107</v>
      </c>
      <c r="E171" s="3" t="n">
        <v>4108318.32</v>
      </c>
      <c r="F171" s="3" t="n">
        <v>29303.87</v>
      </c>
    </row>
    <row r="172" customFormat="false" ht="15" hidden="false" customHeight="false" outlineLevel="0" collapsed="false">
      <c r="B172" s="1" t="s">
        <v>108</v>
      </c>
      <c r="E172" s="3" t="n">
        <v>-3417924.1</v>
      </c>
    </row>
    <row r="174" customFormat="false" ht="15" hidden="false" customHeight="false" outlineLevel="0" collapsed="false">
      <c r="B174" s="28" t="s">
        <v>109</v>
      </c>
      <c r="E174" s="3" t="n">
        <v>0</v>
      </c>
    </row>
    <row r="176" customFormat="false" ht="15" hidden="false" customHeight="false" outlineLevel="0" collapsed="false">
      <c r="B176" s="23" t="s">
        <v>110</v>
      </c>
      <c r="E176" s="34" t="n">
        <f aca="false">E177</f>
        <v>13698706.73</v>
      </c>
      <c r="F176" s="34"/>
    </row>
    <row r="177" customFormat="false" ht="15" hidden="false" customHeight="false" outlineLevel="0" collapsed="false">
      <c r="B177" s="1" t="s">
        <v>111</v>
      </c>
      <c r="E177" s="3" t="n">
        <v>13698706.73</v>
      </c>
      <c r="F177" s="3" t="n">
        <v>0</v>
      </c>
    </row>
    <row r="178" customFormat="false" ht="15" hidden="false" customHeight="false" outlineLevel="0" collapsed="false">
      <c r="B178" s="28"/>
    </row>
    <row r="179" customFormat="false" ht="15" hidden="false" customHeight="false" outlineLevel="0" collapsed="false">
      <c r="B179" s="23" t="s">
        <v>112</v>
      </c>
      <c r="E179" s="34" t="n">
        <f aca="false">E142+E169+E176</f>
        <v>20650031.99</v>
      </c>
      <c r="F179" s="34" t="n">
        <f aca="false">F142+F169+F176</f>
        <v>4583260.38</v>
      </c>
    </row>
    <row r="181" customFormat="false" ht="15" hidden="false" customHeight="false" outlineLevel="0" collapsed="false">
      <c r="B181" s="23" t="s">
        <v>113</v>
      </c>
      <c r="D181" s="29"/>
      <c r="E181" s="21" t="s">
        <v>3</v>
      </c>
      <c r="F181" s="35"/>
    </row>
    <row r="182" customFormat="false" ht="15" hidden="false" customHeight="false" outlineLevel="0" collapsed="false">
      <c r="B182" s="1" t="s">
        <v>114</v>
      </c>
      <c r="E182" s="3" t="n">
        <f aca="false">F13</f>
        <v>15760373.29</v>
      </c>
      <c r="F182" s="3" t="n">
        <v>11177112.91</v>
      </c>
    </row>
    <row r="183" customFormat="false" ht="15" hidden="false" customHeight="false" outlineLevel="0" collapsed="false">
      <c r="B183" s="1" t="s">
        <v>115</v>
      </c>
      <c r="E183" s="3" t="n">
        <f aca="false">E13</f>
        <v>36410405.28</v>
      </c>
      <c r="F183" s="3" t="n">
        <v>15760373.29</v>
      </c>
      <c r="K183" s="1" t="s">
        <v>43</v>
      </c>
    </row>
    <row r="184" customFormat="false" ht="15" hidden="false" customHeight="false" outlineLevel="0" collapsed="false">
      <c r="H184" s="36"/>
    </row>
    <row r="185" customFormat="false" ht="15" hidden="false" customHeight="false" outlineLevel="0" collapsed="false">
      <c r="B185" s="23" t="s">
        <v>116</v>
      </c>
      <c r="E185" s="37" t="n">
        <f aca="false">E183-E182</f>
        <v>20650031.99</v>
      </c>
      <c r="F185" s="37" t="n">
        <f aca="false">F183-F182</f>
        <v>4583260.38</v>
      </c>
    </row>
    <row r="187" customFormat="false" ht="15" hidden="false" customHeight="false" outlineLevel="0" collapsed="false">
      <c r="B187" s="19" t="s">
        <v>45</v>
      </c>
      <c r="C187" s="19"/>
      <c r="D187" s="19"/>
      <c r="E187" s="19"/>
      <c r="F187" s="19"/>
    </row>
    <row r="188" customFormat="false" ht="15" hidden="false" customHeight="false" outlineLevel="0" collapsed="false">
      <c r="B188" s="1" t="s">
        <v>46</v>
      </c>
      <c r="E188" s="20" t="s">
        <v>47</v>
      </c>
      <c r="F188" s="20"/>
    </row>
    <row r="189" customFormat="false" ht="15" hidden="false" customHeight="false" outlineLevel="0" collapsed="false">
      <c r="B189" s="1" t="s">
        <v>48</v>
      </c>
      <c r="E189" s="20" t="s">
        <v>49</v>
      </c>
      <c r="F189" s="20"/>
    </row>
    <row r="190" customFormat="false" ht="15" hidden="false" customHeight="false" outlineLevel="0" collapsed="false">
      <c r="B190" s="1" t="s">
        <v>50</v>
      </c>
      <c r="E190" s="20" t="s">
        <v>51</v>
      </c>
      <c r="F190" s="20"/>
    </row>
    <row r="191" customFormat="false" ht="15" hidden="false" customHeight="false" outlineLevel="0" collapsed="false">
      <c r="E191" s="20" t="s">
        <v>52</v>
      </c>
      <c r="F191" s="20"/>
    </row>
    <row r="192" customFormat="false" ht="15" hidden="false" customHeight="false" outlineLevel="0" collapsed="false">
      <c r="B192" s="0"/>
      <c r="C192" s="0"/>
      <c r="D192" s="38"/>
      <c r="E192" s="0"/>
      <c r="F192" s="0"/>
    </row>
    <row r="193" customFormat="false" ht="15" hidden="false" customHeight="false" outlineLevel="0" collapsed="false">
      <c r="I193" s="1" t="s">
        <v>43</v>
      </c>
    </row>
    <row r="199" customFormat="false" ht="15" hidden="false" customHeight="false" outlineLevel="0" collapsed="false">
      <c r="K199" s="1" t="s">
        <v>43</v>
      </c>
    </row>
    <row r="200" customFormat="false" ht="15" hidden="false" customHeight="false" outlineLevel="0" collapsed="false">
      <c r="B200" s="4" t="s">
        <v>117</v>
      </c>
      <c r="C200" s="4"/>
      <c r="D200" s="4"/>
      <c r="E200" s="4"/>
      <c r="F200" s="4"/>
    </row>
    <row r="201" customFormat="false" ht="15" hidden="false" customHeight="false" outlineLevel="0" collapsed="false">
      <c r="B201" s="4" t="s">
        <v>1</v>
      </c>
      <c r="C201" s="4"/>
      <c r="D201" s="4"/>
      <c r="E201" s="4"/>
      <c r="F201" s="4"/>
    </row>
    <row r="203" customFormat="false" ht="15" hidden="false" customHeight="false" outlineLevel="0" collapsed="false">
      <c r="B203" s="39"/>
      <c r="D203" s="38"/>
      <c r="E203" s="5" t="n">
        <v>2024</v>
      </c>
      <c r="F203" s="5" t="n">
        <v>2023</v>
      </c>
    </row>
    <row r="204" s="1" customFormat="true" ht="15" hidden="false" customHeight="false" outlineLevel="0" collapsed="false">
      <c r="D204" s="38"/>
      <c r="G204" s="3"/>
    </row>
    <row r="205" customFormat="false" ht="15" hidden="false" customHeight="false" outlineLevel="0" collapsed="false">
      <c r="B205" s="39" t="s">
        <v>118</v>
      </c>
      <c r="D205" s="38"/>
      <c r="E205" s="25" t="n">
        <f aca="false">SUM(E206:E207)</f>
        <v>354232183.37</v>
      </c>
      <c r="F205" s="25" t="n">
        <f aca="false">SUM(F206:F207)</f>
        <v>250541600.93</v>
      </c>
    </row>
    <row r="206" customFormat="false" ht="15" hidden="false" customHeight="false" outlineLevel="0" collapsed="false">
      <c r="B206" s="14" t="s">
        <v>119</v>
      </c>
      <c r="D206" s="38"/>
      <c r="E206" s="40" t="n">
        <v>354232183.37</v>
      </c>
      <c r="F206" s="40" t="n">
        <v>250104602.59</v>
      </c>
      <c r="I206" s="1" t="s">
        <v>43</v>
      </c>
      <c r="K206" s="1" t="s">
        <v>43</v>
      </c>
    </row>
    <row r="207" customFormat="false" ht="15" hidden="false" customHeight="false" outlineLevel="0" collapsed="false">
      <c r="B207" s="14" t="s">
        <v>120</v>
      </c>
      <c r="D207" s="38"/>
      <c r="E207" s="27"/>
      <c r="F207" s="26" t="n">
        <v>436998.34</v>
      </c>
    </row>
    <row r="208" s="1" customFormat="true" ht="15" hidden="false" customHeight="false" outlineLevel="0" collapsed="false">
      <c r="D208" s="38"/>
      <c r="G208" s="3"/>
    </row>
    <row r="209" customFormat="false" ht="15" hidden="false" customHeight="false" outlineLevel="0" collapsed="false">
      <c r="B209" s="39" t="s">
        <v>121</v>
      </c>
      <c r="D209" s="38"/>
      <c r="E209" s="25" t="n">
        <f aca="false">SUM(E210:E211)</f>
        <v>246370601.87</v>
      </c>
      <c r="F209" s="25" t="n">
        <f aca="false">SUM(F210:F211)</f>
        <v>174776552.96</v>
      </c>
    </row>
    <row r="210" customFormat="false" ht="15" hidden="false" customHeight="false" outlineLevel="0" collapsed="false">
      <c r="B210" s="14" t="s">
        <v>122</v>
      </c>
      <c r="D210" s="38"/>
      <c r="E210" s="26" t="n">
        <v>225842070.01</v>
      </c>
      <c r="F210" s="26" t="n">
        <v>166791504.72</v>
      </c>
    </row>
    <row r="211" customFormat="false" ht="15" hidden="false" customHeight="false" outlineLevel="0" collapsed="false">
      <c r="B211" s="14" t="s">
        <v>123</v>
      </c>
      <c r="D211" s="38"/>
      <c r="E211" s="26" t="n">
        <v>20528531.86</v>
      </c>
      <c r="F211" s="26" t="n">
        <f aca="false">7955784.24+29264</f>
        <v>7985048.24</v>
      </c>
    </row>
    <row r="212" s="1" customFormat="true" ht="15" hidden="false" customHeight="false" outlineLevel="0" collapsed="false">
      <c r="D212" s="38"/>
      <c r="G212" s="3"/>
    </row>
    <row r="213" customFormat="false" ht="15" hidden="false" customHeight="false" outlineLevel="0" collapsed="false">
      <c r="B213" s="39" t="s">
        <v>124</v>
      </c>
      <c r="D213" s="38"/>
      <c r="E213" s="25" t="n">
        <f aca="false">E205-E209</f>
        <v>107861581.5</v>
      </c>
      <c r="F213" s="25" t="n">
        <f aca="false">F205-F209</f>
        <v>75765047.97</v>
      </c>
    </row>
    <row r="214" customFormat="false" ht="15" hidden="false" customHeight="false" outlineLevel="0" collapsed="false">
      <c r="D214" s="38"/>
      <c r="E214" s="41"/>
      <c r="F214" s="1"/>
    </row>
    <row r="215" customFormat="false" ht="15" hidden="false" customHeight="false" outlineLevel="0" collapsed="false">
      <c r="B215" s="39" t="s">
        <v>125</v>
      </c>
      <c r="D215" s="38"/>
      <c r="E215" s="42" t="n">
        <f aca="false">E216</f>
        <v>409017.94</v>
      </c>
      <c r="F215" s="42" t="n">
        <f aca="false">F216</f>
        <v>752186.7</v>
      </c>
      <c r="J215" s="40"/>
    </row>
    <row r="216" customFormat="false" ht="15" hidden="false" customHeight="false" outlineLevel="0" collapsed="false">
      <c r="B216" s="14" t="s">
        <v>126</v>
      </c>
      <c r="D216" s="38"/>
      <c r="E216" s="26" t="n">
        <v>409017.94</v>
      </c>
      <c r="F216" s="26" t="n">
        <v>752186.7</v>
      </c>
      <c r="J216" s="40"/>
    </row>
    <row r="217" customFormat="false" ht="15" hidden="false" customHeight="false" outlineLevel="0" collapsed="false">
      <c r="D217" s="38"/>
      <c r="E217" s="41"/>
      <c r="F217" s="1"/>
      <c r="J217" s="43"/>
    </row>
    <row r="218" customFormat="false" ht="15" hidden="false" customHeight="false" outlineLevel="0" collapsed="false">
      <c r="B218" s="39" t="s">
        <v>127</v>
      </c>
      <c r="D218" s="38"/>
      <c r="E218" s="25" t="n">
        <f aca="false">E213-E215</f>
        <v>107452563.56</v>
      </c>
      <c r="F218" s="25" t="n">
        <f aca="false">F213-F215</f>
        <v>75012861.27</v>
      </c>
      <c r="J218" s="43"/>
    </row>
    <row r="219" customFormat="false" ht="15" hidden="false" customHeight="false" outlineLevel="0" collapsed="false">
      <c r="B219" s="39"/>
      <c r="C219" s="39"/>
      <c r="D219" s="38"/>
      <c r="E219" s="43"/>
      <c r="F219" s="43"/>
      <c r="J219" s="40"/>
    </row>
    <row r="220" customFormat="false" ht="15" hidden="false" customHeight="false" outlineLevel="0" collapsed="false">
      <c r="B220" s="39" t="s">
        <v>128</v>
      </c>
      <c r="D220" s="38"/>
      <c r="E220" s="25" t="n">
        <f aca="false">E221</f>
        <v>2969986.44</v>
      </c>
      <c r="F220" s="25" t="n">
        <f aca="false">F221</f>
        <v>2697818.01</v>
      </c>
      <c r="J220" s="40"/>
    </row>
    <row r="221" customFormat="false" ht="15" hidden="false" customHeight="false" outlineLevel="0" collapsed="false">
      <c r="B221" s="14" t="s">
        <v>129</v>
      </c>
      <c r="D221" s="38"/>
      <c r="E221" s="26" t="n">
        <v>2969986.44</v>
      </c>
      <c r="F221" s="26" t="n">
        <v>2697818.01</v>
      </c>
      <c r="J221" s="40"/>
    </row>
    <row r="222" customFormat="false" ht="15" hidden="false" customHeight="false" outlineLevel="0" collapsed="false">
      <c r="D222" s="38"/>
      <c r="E222" s="41"/>
      <c r="F222" s="1"/>
      <c r="J222" s="40"/>
    </row>
    <row r="223" customFormat="false" ht="15" hidden="false" customHeight="false" outlineLevel="0" collapsed="false">
      <c r="B223" s="39" t="s">
        <v>130</v>
      </c>
      <c r="D223" s="38"/>
      <c r="E223" s="25" t="n">
        <f aca="false">E218+E220</f>
        <v>110422550</v>
      </c>
      <c r="F223" s="25" t="n">
        <f aca="false">F218+F220</f>
        <v>77710679.28</v>
      </c>
      <c r="J223" s="40"/>
    </row>
    <row r="224" s="1" customFormat="true" ht="15" hidden="false" customHeight="false" outlineLevel="0" collapsed="false">
      <c r="D224" s="38"/>
      <c r="G224" s="3"/>
      <c r="J224" s="43"/>
    </row>
    <row r="225" customFormat="false" ht="15" hidden="false" customHeight="false" outlineLevel="0" collapsed="false">
      <c r="B225" s="39" t="s">
        <v>131</v>
      </c>
      <c r="D225" s="38"/>
      <c r="E225" s="44" t="n">
        <f aca="false">SUM(E226:E228)</f>
        <v>86928940.54</v>
      </c>
      <c r="F225" s="44" t="n">
        <f aca="false">SUM(F226:F228)</f>
        <v>69901950.61</v>
      </c>
      <c r="J225" s="43"/>
    </row>
    <row r="226" customFormat="false" ht="15" hidden="false" customHeight="false" outlineLevel="0" collapsed="false">
      <c r="B226" s="14" t="s">
        <v>132</v>
      </c>
      <c r="D226" s="38"/>
      <c r="E226" s="26" t="n">
        <v>56508064.58</v>
      </c>
      <c r="F226" s="26" t="n">
        <v>50303975.39</v>
      </c>
      <c r="J226" s="40"/>
    </row>
    <row r="227" customFormat="false" ht="15" hidden="false" customHeight="false" outlineLevel="0" collapsed="false">
      <c r="B227" s="14" t="s">
        <v>133</v>
      </c>
      <c r="D227" s="38"/>
      <c r="E227" s="26" t="n">
        <v>30181996.95</v>
      </c>
      <c r="F227" s="26" t="n">
        <v>19509240.65</v>
      </c>
      <c r="J227" s="40"/>
    </row>
    <row r="228" customFormat="false" ht="15" hidden="false" customHeight="false" outlineLevel="0" collapsed="false">
      <c r="B228" s="14" t="s">
        <v>134</v>
      </c>
      <c r="D228" s="38"/>
      <c r="E228" s="26" t="n">
        <v>238879.01</v>
      </c>
      <c r="F228" s="26" t="n">
        <v>88734.57</v>
      </c>
      <c r="J228" s="43"/>
    </row>
    <row r="229" s="1" customFormat="true" ht="15" hidden="false" customHeight="false" outlineLevel="0" collapsed="false">
      <c r="D229" s="38"/>
      <c r="G229" s="3"/>
      <c r="J229" s="40"/>
    </row>
    <row r="230" customFormat="false" ht="15" hidden="false" customHeight="false" outlineLevel="0" collapsed="false">
      <c r="B230" s="39" t="s">
        <v>135</v>
      </c>
      <c r="D230" s="38"/>
      <c r="E230" s="44" t="n">
        <f aca="false">E223-E225</f>
        <v>23493609.46</v>
      </c>
      <c r="F230" s="44" t="n">
        <f aca="false">F223-F225</f>
        <v>7808728.67</v>
      </c>
      <c r="J230" s="40"/>
    </row>
    <row r="231" customFormat="false" ht="15" hidden="false" customHeight="false" outlineLevel="0" collapsed="false">
      <c r="J231" s="43"/>
    </row>
    <row r="232" customFormat="false" ht="15" hidden="false" customHeight="false" outlineLevel="0" collapsed="false">
      <c r="B232" s="19" t="s">
        <v>45</v>
      </c>
      <c r="C232" s="19"/>
      <c r="D232" s="19"/>
      <c r="E232" s="19"/>
      <c r="F232" s="19"/>
      <c r="J232" s="43"/>
    </row>
    <row r="233" customFormat="false" ht="15" hidden="false" customHeight="false" outlineLevel="0" collapsed="false">
      <c r="J233" s="43"/>
    </row>
    <row r="234" customFormat="false" ht="15" hidden="false" customHeight="false" outlineLevel="0" collapsed="false">
      <c r="B234" s="1" t="s">
        <v>46</v>
      </c>
      <c r="E234" s="20" t="s">
        <v>47</v>
      </c>
      <c r="F234" s="20"/>
      <c r="J234" s="43"/>
    </row>
    <row r="235" customFormat="false" ht="15" hidden="false" customHeight="false" outlineLevel="0" collapsed="false">
      <c r="B235" s="1" t="s">
        <v>48</v>
      </c>
      <c r="E235" s="20" t="s">
        <v>49</v>
      </c>
      <c r="F235" s="20"/>
      <c r="J235" s="43"/>
    </row>
    <row r="236" customFormat="false" ht="15" hidden="false" customHeight="false" outlineLevel="0" collapsed="false">
      <c r="B236" s="1" t="s">
        <v>50</v>
      </c>
      <c r="E236" s="20" t="s">
        <v>51</v>
      </c>
      <c r="F236" s="20"/>
      <c r="J236" s="43"/>
    </row>
    <row r="237" customFormat="false" ht="15" hidden="false" customHeight="false" outlineLevel="0" collapsed="false">
      <c r="E237" s="20" t="s">
        <v>52</v>
      </c>
      <c r="F237" s="20"/>
      <c r="J237" s="43"/>
    </row>
    <row r="238" customFormat="false" ht="15" hidden="false" customHeight="false" outlineLevel="0" collapsed="false">
      <c r="D238" s="45"/>
      <c r="J238" s="40"/>
    </row>
    <row r="239" customFormat="false" ht="15" hidden="false" customHeight="false" outlineLevel="0" collapsed="false">
      <c r="E239" s="5"/>
      <c r="J239" s="43"/>
    </row>
    <row r="240" customFormat="false" ht="15" hidden="false" customHeight="false" outlineLevel="0" collapsed="false">
      <c r="D240" s="46"/>
      <c r="E240" s="1"/>
      <c r="J240" s="40"/>
    </row>
    <row r="241" customFormat="false" ht="15" hidden="false" customHeight="false" outlineLevel="0" collapsed="false">
      <c r="E241" s="47"/>
    </row>
    <row r="242" customFormat="false" ht="15" hidden="false" customHeight="false" outlineLevel="0" collapsed="false">
      <c r="E242" s="40"/>
    </row>
    <row r="243" customFormat="false" ht="15" hidden="false" customHeight="false" outlineLevel="0" collapsed="false">
      <c r="E243" s="27"/>
    </row>
    <row r="244" customFormat="false" ht="15" hidden="false" customHeight="false" outlineLevel="0" collapsed="false">
      <c r="B244" s="4" t="s">
        <v>136</v>
      </c>
      <c r="C244" s="4"/>
      <c r="D244" s="4"/>
      <c r="E244" s="4"/>
      <c r="F244" s="4"/>
    </row>
    <row r="245" customFormat="false" ht="15" hidden="false" customHeight="false" outlineLevel="0" collapsed="false">
      <c r="B245" s="19" t="s">
        <v>1</v>
      </c>
      <c r="C245" s="19"/>
      <c r="D245" s="19"/>
      <c r="E245" s="19"/>
      <c r="F245" s="19"/>
    </row>
    <row r="246" customFormat="false" ht="15" hidden="false" customHeight="false" outlineLevel="0" collapsed="false">
      <c r="E246" s="26"/>
    </row>
    <row r="247" customFormat="false" ht="15" hidden="false" customHeight="false" outlineLevel="0" collapsed="false">
      <c r="E247" s="26"/>
    </row>
    <row r="248" customFormat="false" ht="15" hidden="false" customHeight="false" outlineLevel="0" collapsed="false">
      <c r="E248" s="28" t="n">
        <v>2024</v>
      </c>
      <c r="F248" s="48" t="n">
        <v>2023</v>
      </c>
    </row>
    <row r="249" customFormat="false" ht="15" hidden="false" customHeight="false" outlineLevel="0" collapsed="false">
      <c r="B249" s="28" t="s">
        <v>137</v>
      </c>
      <c r="E249" s="49" t="n">
        <v>23493609.46</v>
      </c>
      <c r="F249" s="50" t="n">
        <v>7808728.67</v>
      </c>
    </row>
    <row r="250" customFormat="false" ht="15" hidden="false" customHeight="false" outlineLevel="0" collapsed="false">
      <c r="B250" s="1" t="s">
        <v>138</v>
      </c>
      <c r="E250" s="41"/>
    </row>
    <row r="251" customFormat="false" ht="15" hidden="false" customHeight="false" outlineLevel="0" collapsed="false">
      <c r="B251" s="28" t="s">
        <v>139</v>
      </c>
      <c r="E251" s="44" t="n">
        <v>23493609.46</v>
      </c>
      <c r="F251" s="51" t="n">
        <v>7808728.67</v>
      </c>
    </row>
    <row r="252" customFormat="false" ht="15" hidden="false" customHeight="false" outlineLevel="0" collapsed="false">
      <c r="E252" s="26"/>
    </row>
    <row r="253" customFormat="false" ht="15" hidden="false" customHeight="false" outlineLevel="0" collapsed="false">
      <c r="B253" s="19" t="s">
        <v>45</v>
      </c>
      <c r="C253" s="19"/>
      <c r="D253" s="19"/>
      <c r="E253" s="19"/>
      <c r="F253" s="19"/>
    </row>
    <row r="255" customFormat="false" ht="15" hidden="false" customHeight="false" outlineLevel="0" collapsed="false">
      <c r="B255" s="1" t="s">
        <v>46</v>
      </c>
      <c r="E255" s="20" t="s">
        <v>47</v>
      </c>
      <c r="F255" s="20"/>
    </row>
    <row r="256" customFormat="false" ht="15" hidden="false" customHeight="false" outlineLevel="0" collapsed="false">
      <c r="B256" s="1" t="s">
        <v>48</v>
      </c>
      <c r="E256" s="20" t="s">
        <v>49</v>
      </c>
      <c r="F256" s="20"/>
    </row>
    <row r="257" customFormat="false" ht="15" hidden="false" customHeight="false" outlineLevel="0" collapsed="false">
      <c r="B257" s="1" t="s">
        <v>50</v>
      </c>
      <c r="E257" s="20" t="s">
        <v>51</v>
      </c>
      <c r="F257" s="20"/>
    </row>
    <row r="258" customFormat="false" ht="15" hidden="false" customHeight="false" outlineLevel="0" collapsed="false">
      <c r="E258" s="20" t="s">
        <v>52</v>
      </c>
      <c r="F258" s="20"/>
    </row>
    <row r="259" customFormat="false" ht="15" hidden="false" customHeight="false" outlineLevel="0" collapsed="false">
      <c r="E259" s="43"/>
    </row>
    <row r="260" customFormat="false" ht="15" hidden="false" customHeight="false" outlineLevel="0" collapsed="false">
      <c r="E260" s="26"/>
      <c r="H260" s="0"/>
      <c r="I260" s="0"/>
      <c r="J260" s="0"/>
      <c r="K260" s="0"/>
      <c r="L260" s="0"/>
      <c r="M260" s="0"/>
      <c r="N260" s="0"/>
      <c r="O260" s="0"/>
      <c r="P260" s="0"/>
      <c r="Q260" s="0"/>
    </row>
    <row r="261" customFormat="false" ht="15" hidden="false" customHeight="false" outlineLevel="0" collapsed="false">
      <c r="E261" s="41"/>
      <c r="H261" s="0"/>
      <c r="I261" s="0"/>
      <c r="J261" s="0"/>
      <c r="K261" s="0"/>
      <c r="L261" s="0"/>
      <c r="M261" s="0"/>
      <c r="N261" s="0"/>
      <c r="O261" s="0"/>
      <c r="P261" s="0"/>
      <c r="Q261" s="0"/>
    </row>
    <row r="262" customFormat="false" ht="15" hidden="false" customHeight="false" outlineLevel="0" collapsed="false">
      <c r="E262" s="1"/>
      <c r="H262" s="0"/>
      <c r="I262" s="0"/>
      <c r="J262" s="0"/>
      <c r="K262" s="0"/>
      <c r="L262" s="0"/>
      <c r="M262" s="0"/>
      <c r="N262" s="0"/>
      <c r="O262" s="0"/>
      <c r="P262" s="0"/>
      <c r="Q262" s="0"/>
    </row>
    <row r="263" customFormat="false" ht="15" hidden="false" customHeight="false" outlineLevel="0" collapsed="false">
      <c r="E263" s="1"/>
      <c r="H263" s="0"/>
      <c r="I263" s="0"/>
      <c r="J263" s="0"/>
      <c r="K263" s="0"/>
      <c r="L263" s="0"/>
      <c r="M263" s="0"/>
      <c r="N263" s="0"/>
      <c r="O263" s="0"/>
      <c r="P263" s="0"/>
      <c r="Q263" s="0"/>
    </row>
    <row r="264" customFormat="false" ht="15" hidden="false" customHeight="false" outlineLevel="0" collapsed="false">
      <c r="B264" s="4" t="s">
        <v>140</v>
      </c>
      <c r="C264" s="4"/>
      <c r="D264" s="4"/>
      <c r="E264" s="4"/>
      <c r="F264" s="4"/>
      <c r="H264" s="0"/>
      <c r="I264" s="0"/>
      <c r="J264" s="0"/>
      <c r="K264" s="0"/>
      <c r="L264" s="0"/>
      <c r="M264" s="0"/>
      <c r="N264" s="0"/>
      <c r="O264" s="0"/>
      <c r="P264" s="0"/>
      <c r="Q264" s="0"/>
    </row>
    <row r="265" customFormat="false" ht="15" hidden="false" customHeight="false" outlineLevel="0" collapsed="false">
      <c r="B265" s="4" t="s">
        <v>1</v>
      </c>
      <c r="C265" s="4"/>
      <c r="D265" s="4"/>
      <c r="E265" s="4"/>
      <c r="F265" s="4"/>
      <c r="H265" s="0"/>
      <c r="I265" s="0"/>
      <c r="J265" s="0"/>
      <c r="K265" s="0"/>
      <c r="L265" s="0"/>
      <c r="M265" s="0"/>
      <c r="N265" s="0"/>
      <c r="O265" s="0"/>
      <c r="P265" s="0"/>
      <c r="Q265" s="0"/>
    </row>
    <row r="266" customFormat="false" ht="15" hidden="false" customHeight="false" outlineLevel="0" collapsed="false">
      <c r="E266" s="26"/>
    </row>
    <row r="267" customFormat="false" ht="15" hidden="false" customHeight="false" outlineLevel="0" collapsed="false">
      <c r="E267" s="26"/>
    </row>
    <row r="268" customFormat="false" ht="15" hidden="false" customHeight="true" outlineLevel="0" collapsed="false">
      <c r="B268" s="52" t="s">
        <v>141</v>
      </c>
      <c r="C268" s="53"/>
      <c r="D268" s="52" t="s">
        <v>142</v>
      </c>
      <c r="E268" s="52" t="s">
        <v>143</v>
      </c>
      <c r="F268" s="54" t="s">
        <v>144</v>
      </c>
      <c r="G268" s="55" t="s">
        <v>145</v>
      </c>
    </row>
    <row r="269" customFormat="false" ht="15" hidden="false" customHeight="false" outlineLevel="0" collapsed="false">
      <c r="B269" s="52"/>
      <c r="C269" s="53"/>
      <c r="D269" s="52"/>
      <c r="E269" s="52"/>
      <c r="F269" s="54"/>
      <c r="G269" s="54"/>
    </row>
    <row r="270" customFormat="false" ht="15" hidden="false" customHeight="false" outlineLevel="0" collapsed="false">
      <c r="B270" s="53" t="s">
        <v>146</v>
      </c>
      <c r="C270" s="56"/>
      <c r="D270" s="57" t="n">
        <v>50000</v>
      </c>
      <c r="E270" s="58" t="n">
        <v>12259117.33</v>
      </c>
      <c r="F270" s="58" t="s">
        <v>65</v>
      </c>
      <c r="G270" s="58" t="n">
        <f aca="false">SUM(D270:F270)</f>
        <v>12309117.33</v>
      </c>
    </row>
    <row r="271" customFormat="false" ht="15" hidden="false" customHeight="false" outlineLevel="0" collapsed="false">
      <c r="B271" s="56" t="s">
        <v>147</v>
      </c>
      <c r="C271" s="56"/>
      <c r="D271" s="59" t="s">
        <v>65</v>
      </c>
      <c r="E271" s="60" t="s">
        <v>65</v>
      </c>
      <c r="F271" s="61" t="n">
        <v>7808728.67</v>
      </c>
      <c r="G271" s="61" t="n">
        <f aca="false">SUM(D271:F271)</f>
        <v>7808728.67</v>
      </c>
      <c r="O271" s="1" t="s">
        <v>43</v>
      </c>
    </row>
    <row r="272" customFormat="false" ht="15" hidden="false" customHeight="false" outlineLevel="0" collapsed="false">
      <c r="B272" s="56" t="s">
        <v>148</v>
      </c>
      <c r="C272" s="56"/>
      <c r="D272" s="59" t="s">
        <v>65</v>
      </c>
      <c r="E272" s="61" t="n">
        <v>7808728.67</v>
      </c>
      <c r="F272" s="61" t="n">
        <v>-7808728.67</v>
      </c>
      <c r="G272" s="61"/>
    </row>
    <row r="273" customFormat="false" ht="15" hidden="false" customHeight="false" outlineLevel="0" collapsed="false">
      <c r="B273" s="56" t="s">
        <v>149</v>
      </c>
      <c r="C273" s="56"/>
      <c r="D273" s="59" t="s">
        <v>65</v>
      </c>
      <c r="E273" s="61" t="n">
        <v>-6134308.65</v>
      </c>
      <c r="F273" s="60" t="s">
        <v>65</v>
      </c>
      <c r="G273" s="61" t="n">
        <f aca="false">SUM(D273:F273)</f>
        <v>-6134308.65</v>
      </c>
    </row>
    <row r="274" customFormat="false" ht="15" hidden="false" customHeight="false" outlineLevel="0" collapsed="false">
      <c r="B274" s="53" t="s">
        <v>150</v>
      </c>
      <c r="C274" s="56"/>
      <c r="D274" s="62" t="n">
        <v>50000</v>
      </c>
      <c r="E274" s="58" t="n">
        <f aca="false">SUM(E270:E273)</f>
        <v>13933537.35</v>
      </c>
      <c r="F274" s="62" t="s">
        <v>65</v>
      </c>
      <c r="G274" s="58" t="n">
        <f aca="false">SUM(D274:F274)</f>
        <v>13983537.35</v>
      </c>
    </row>
    <row r="275" customFormat="false" ht="15" hidden="false" customHeight="false" outlineLevel="0" collapsed="false">
      <c r="B275" s="56" t="s">
        <v>147</v>
      </c>
      <c r="C275" s="56"/>
      <c r="D275" s="59" t="s">
        <v>65</v>
      </c>
      <c r="E275" s="60" t="s">
        <v>65</v>
      </c>
      <c r="F275" s="61" t="n">
        <v>23493609.46</v>
      </c>
      <c r="G275" s="61" t="n">
        <f aca="false">SUM(D275:F275)</f>
        <v>23493609.46</v>
      </c>
    </row>
    <row r="276" customFormat="false" ht="15" hidden="false" customHeight="false" outlineLevel="0" collapsed="false">
      <c r="B276" s="56" t="s">
        <v>148</v>
      </c>
      <c r="C276" s="56"/>
      <c r="D276" s="59" t="s">
        <v>65</v>
      </c>
      <c r="E276" s="61" t="n">
        <v>23493609.46</v>
      </c>
      <c r="F276" s="61" t="n">
        <v>-23493609.46</v>
      </c>
      <c r="G276" s="61" t="n">
        <f aca="false">SUM(D276:F276)</f>
        <v>0</v>
      </c>
    </row>
    <row r="277" customFormat="false" ht="15" hidden="false" customHeight="false" outlineLevel="0" collapsed="false">
      <c r="B277" s="56" t="s">
        <v>149</v>
      </c>
      <c r="C277" s="56"/>
      <c r="D277" s="59" t="n">
        <v>13698706.73</v>
      </c>
      <c r="E277" s="61" t="n">
        <v>-11168737.7</v>
      </c>
      <c r="F277" s="60" t="s">
        <v>65</v>
      </c>
      <c r="G277" s="61" t="n">
        <f aca="false">SUM(D277:F277)</f>
        <v>2529969.03</v>
      </c>
    </row>
    <row r="278" customFormat="false" ht="15" hidden="false" customHeight="false" outlineLevel="0" collapsed="false">
      <c r="B278" s="53" t="s">
        <v>151</v>
      </c>
      <c r="C278" s="56"/>
      <c r="D278" s="62" t="n">
        <f aca="false">SUM(D274:D277)</f>
        <v>13748706.73</v>
      </c>
      <c r="E278" s="58" t="n">
        <f aca="false">SUM(E274:E277)</f>
        <v>26258409.11</v>
      </c>
      <c r="F278" s="62" t="s">
        <v>65</v>
      </c>
      <c r="G278" s="58" t="n">
        <f aca="false">SUM(D278:F278)</f>
        <v>40007115.84</v>
      </c>
    </row>
    <row r="280" customFormat="false" ht="15" hidden="false" customHeight="false" outlineLevel="0" collapsed="false">
      <c r="B280" s="19" t="s">
        <v>45</v>
      </c>
      <c r="C280" s="19"/>
      <c r="D280" s="19"/>
      <c r="E280" s="19"/>
      <c r="F280" s="19"/>
    </row>
    <row r="281" customFormat="false" ht="15" hidden="false" customHeight="false" outlineLevel="0" collapsed="false">
      <c r="J281" s="63"/>
    </row>
    <row r="282" customFormat="false" ht="15" hidden="false" customHeight="false" outlineLevel="0" collapsed="false">
      <c r="B282" s="1" t="s">
        <v>46</v>
      </c>
      <c r="E282" s="20" t="s">
        <v>47</v>
      </c>
      <c r="F282" s="20"/>
      <c r="J282" s="46"/>
    </row>
    <row r="283" customFormat="false" ht="15" hidden="false" customHeight="false" outlineLevel="0" collapsed="false">
      <c r="B283" s="1" t="s">
        <v>48</v>
      </c>
      <c r="E283" s="20" t="s">
        <v>49</v>
      </c>
      <c r="F283" s="20"/>
      <c r="J283" s="46"/>
    </row>
    <row r="284" customFormat="false" ht="15" hidden="false" customHeight="false" outlineLevel="0" collapsed="false">
      <c r="B284" s="1" t="s">
        <v>50</v>
      </c>
      <c r="E284" s="20" t="s">
        <v>51</v>
      </c>
      <c r="F284" s="20"/>
      <c r="J284" s="46"/>
    </row>
    <row r="285" customFormat="false" ht="15" hidden="false" customHeight="false" outlineLevel="0" collapsed="false">
      <c r="A285" s="0"/>
      <c r="B285" s="0"/>
      <c r="C285" s="0"/>
      <c r="D285" s="38"/>
      <c r="E285" s="20" t="s">
        <v>52</v>
      </c>
      <c r="F285" s="20"/>
      <c r="G285" s="0"/>
      <c r="J285" s="46"/>
    </row>
    <row r="286" customFormat="false" ht="15" hidden="false" customHeight="false" outlineLevel="0" collapsed="false">
      <c r="A286" s="0"/>
      <c r="B286" s="0"/>
      <c r="C286" s="0"/>
      <c r="D286" s="38"/>
      <c r="E286" s="0"/>
      <c r="F286" s="0"/>
      <c r="G286" s="0"/>
      <c r="J286" s="46"/>
    </row>
    <row r="287" customFormat="false" ht="15" hidden="false" customHeight="false" outlineLevel="0" collapsed="false">
      <c r="A287" s="0"/>
      <c r="B287" s="0"/>
      <c r="C287" s="0"/>
      <c r="D287" s="38"/>
      <c r="E287" s="0"/>
      <c r="F287" s="0"/>
      <c r="G287" s="0"/>
      <c r="J287" s="46"/>
    </row>
    <row r="288" customFormat="false" ht="15" hidden="false" customHeight="false" outlineLevel="0" collapsed="false">
      <c r="A288" s="0"/>
      <c r="B288" s="0"/>
      <c r="C288" s="0"/>
      <c r="D288" s="38"/>
      <c r="E288" s="0"/>
      <c r="F288" s="0"/>
      <c r="G288" s="0"/>
      <c r="J288" s="46"/>
    </row>
    <row r="289" customFormat="false" ht="15" hidden="false" customHeight="false" outlineLevel="0" collapsed="false">
      <c r="A289" s="0"/>
      <c r="B289" s="0"/>
      <c r="C289" s="0"/>
      <c r="D289" s="38"/>
      <c r="E289" s="0"/>
      <c r="F289" s="0"/>
      <c r="G289" s="0"/>
      <c r="J289" s="46"/>
    </row>
    <row r="290" customFormat="false" ht="15" hidden="false" customHeight="false" outlineLevel="0" collapsed="false">
      <c r="A290" s="0"/>
      <c r="B290" s="0"/>
      <c r="C290" s="0"/>
      <c r="D290" s="38"/>
      <c r="E290" s="0"/>
      <c r="F290" s="0"/>
      <c r="G290" s="0"/>
      <c r="J290" s="46"/>
    </row>
    <row r="291" customFormat="false" ht="15" hidden="false" customHeight="false" outlineLevel="0" collapsed="false">
      <c r="A291" s="0"/>
      <c r="B291" s="0"/>
      <c r="C291" s="0"/>
      <c r="D291" s="38"/>
      <c r="E291" s="0"/>
      <c r="F291" s="0"/>
      <c r="G291" s="0"/>
      <c r="J291" s="46"/>
    </row>
    <row r="292" customFormat="false" ht="15" hidden="false" customHeight="false" outlineLevel="0" collapsed="false">
      <c r="A292" s="0"/>
      <c r="B292" s="0"/>
      <c r="C292" s="0"/>
      <c r="D292" s="38"/>
      <c r="E292" s="0"/>
      <c r="F292" s="0"/>
      <c r="G292" s="0"/>
      <c r="J292" s="46"/>
    </row>
    <row r="293" customFormat="false" ht="15" hidden="false" customHeight="false" outlineLevel="0" collapsed="false">
      <c r="A293" s="0"/>
      <c r="B293" s="0"/>
      <c r="C293" s="0"/>
      <c r="D293" s="38"/>
      <c r="E293" s="0"/>
      <c r="F293" s="0"/>
      <c r="G293" s="0"/>
      <c r="J293" s="46"/>
    </row>
    <row r="294" customFormat="false" ht="15" hidden="false" customHeight="false" outlineLevel="0" collapsed="false">
      <c r="E294" s="0"/>
      <c r="F294" s="0"/>
      <c r="J294" s="46" t="s">
        <v>43</v>
      </c>
    </row>
    <row r="295" customFormat="false" ht="15" hidden="false" customHeight="false" outlineLevel="0" collapsed="false">
      <c r="J295" s="46"/>
      <c r="K295" s="2"/>
    </row>
    <row r="296" customFormat="false" ht="15" hidden="false" customHeight="false" outlineLevel="0" collapsed="false">
      <c r="J296" s="46"/>
      <c r="K296" s="2"/>
    </row>
    <row r="297" customFormat="false" ht="15" hidden="false" customHeight="false" outlineLevel="0" collapsed="false">
      <c r="J297" s="46"/>
      <c r="K297" s="2"/>
    </row>
    <row r="298" customFormat="false" ht="15" hidden="false" customHeight="false" outlineLevel="0" collapsed="false">
      <c r="J298" s="46"/>
      <c r="K298" s="2"/>
    </row>
    <row r="299" customFormat="false" ht="15" hidden="false" customHeight="false" outlineLevel="0" collapsed="false">
      <c r="J299" s="46"/>
      <c r="K299" s="2"/>
    </row>
    <row r="300" customFormat="false" ht="15" hidden="false" customHeight="false" outlineLevel="0" collapsed="false">
      <c r="J300" s="46"/>
      <c r="K300" s="2"/>
    </row>
    <row r="301" customFormat="false" ht="15" hidden="false" customHeight="false" outlineLevel="0" collapsed="false">
      <c r="G301" s="3" t="s">
        <v>43</v>
      </c>
      <c r="J301" s="46"/>
      <c r="K301" s="2"/>
    </row>
    <row r="302" customFormat="false" ht="15" hidden="false" customHeight="false" outlineLevel="0" collapsed="false">
      <c r="J302" s="46"/>
      <c r="K302" s="2"/>
    </row>
    <row r="303" customFormat="false" ht="15" hidden="false" customHeight="false" outlineLevel="0" collapsed="false">
      <c r="E303" s="64"/>
      <c r="J303" s="65"/>
      <c r="K303" s="29"/>
    </row>
    <row r="304" customFormat="false" ht="15" hidden="false" customHeight="false" outlineLevel="0" collapsed="false">
      <c r="E304" s="64"/>
    </row>
    <row r="305" customFormat="false" ht="15" hidden="false" customHeight="false" outlineLevel="0" collapsed="false">
      <c r="E305" s="64"/>
    </row>
    <row r="306" customFormat="false" ht="15" hidden="false" customHeight="false" outlineLevel="0" collapsed="false">
      <c r="E306" s="64"/>
    </row>
    <row r="307" customFormat="false" ht="15" hidden="false" customHeight="false" outlineLevel="0" collapsed="false">
      <c r="E307" s="64"/>
    </row>
  </sheetData>
  <mergeCells count="47">
    <mergeCell ref="B6:E6"/>
    <mergeCell ref="B7:E7"/>
    <mergeCell ref="B74:F74"/>
    <mergeCell ref="E76:F76"/>
    <mergeCell ref="E77:F77"/>
    <mergeCell ref="E78:F78"/>
    <mergeCell ref="E79:F79"/>
    <mergeCell ref="B87:F87"/>
    <mergeCell ref="B88:F88"/>
    <mergeCell ref="B125:F125"/>
    <mergeCell ref="E127:F127"/>
    <mergeCell ref="E128:F128"/>
    <mergeCell ref="E129:F129"/>
    <mergeCell ref="E130:F130"/>
    <mergeCell ref="B137:F137"/>
    <mergeCell ref="B138:F138"/>
    <mergeCell ref="B187:F187"/>
    <mergeCell ref="E188:F188"/>
    <mergeCell ref="E189:F189"/>
    <mergeCell ref="E190:F190"/>
    <mergeCell ref="E191:F191"/>
    <mergeCell ref="B200:F200"/>
    <mergeCell ref="B201:F201"/>
    <mergeCell ref="B232:F232"/>
    <mergeCell ref="E234:F234"/>
    <mergeCell ref="E235:F235"/>
    <mergeCell ref="E236:F236"/>
    <mergeCell ref="E237:F237"/>
    <mergeCell ref="B244:F244"/>
    <mergeCell ref="B245:F245"/>
    <mergeCell ref="B253:F253"/>
    <mergeCell ref="E255:F255"/>
    <mergeCell ref="E256:F256"/>
    <mergeCell ref="E257:F257"/>
    <mergeCell ref="E258:F258"/>
    <mergeCell ref="B264:F264"/>
    <mergeCell ref="B265:F265"/>
    <mergeCell ref="B268:B269"/>
    <mergeCell ref="D268:D269"/>
    <mergeCell ref="E268:E269"/>
    <mergeCell ref="F268:F269"/>
    <mergeCell ref="G268:G269"/>
    <mergeCell ref="B280:F280"/>
    <mergeCell ref="E282:F282"/>
    <mergeCell ref="E283:F283"/>
    <mergeCell ref="E284:F284"/>
    <mergeCell ref="E285:F2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30" man="true" max="16383" min="0"/>
    <brk id="191" man="true" max="16383" min="0"/>
    <brk id="238" man="true" max="16383" min="0"/>
    <brk id="25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Francisco Daniel de Souza</dc:creator>
  <dc:description/>
  <dc:language>pt-BR</dc:language>
  <cp:lastModifiedBy/>
  <dcterms:modified xsi:type="dcterms:W3CDTF">2026-03-24T11:39:27Z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81884FB2918B420EB31E4A3C4E261CFD_13</vt:lpwstr>
  </property>
  <property fmtid="{D5CDD505-2E9C-101B-9397-08002B2CF9AE}" pid="3" name="KSOProductBuildVer">
    <vt:lpwstr>1046-12.2.0.19805</vt:lpwstr>
  </property>
</Properties>
</file>