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DIGEFI\Gecont\DEMONSTRAÇÕES CONTÁBEIS-LEI 6.404-76\DEMONSTRAÇÕES CONTÁBEIS EXERCÍCIO 2021\CONTABILIDADE SOCIETÁRIA\"/>
    </mc:Choice>
  </mc:AlternateContent>
  <xr:revisionPtr revIDLastSave="0" documentId="13_ncr:1_{FDF12C26-A1C9-402F-A7A8-17F236E104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2021" sheetId="1" r:id="rId1"/>
  </sheets>
  <calcPr calcId="181029"/>
</workbook>
</file>

<file path=xl/calcChain.xml><?xml version="1.0" encoding="utf-8"?>
<calcChain xmlns="http://schemas.openxmlformats.org/spreadsheetml/2006/main">
  <c r="E268" i="1" l="1"/>
  <c r="E271" i="1" s="1"/>
  <c r="F244" i="1"/>
  <c r="E244" i="1"/>
  <c r="D271" i="1"/>
  <c r="G269" i="1"/>
  <c r="G266" i="1"/>
  <c r="G265" i="1"/>
  <c r="F220" i="1"/>
  <c r="E220" i="1"/>
  <c r="F215" i="1"/>
  <c r="E215" i="1"/>
  <c r="F210" i="1"/>
  <c r="E210" i="1"/>
  <c r="F204" i="1"/>
  <c r="E204" i="1"/>
  <c r="F200" i="1"/>
  <c r="E200" i="1"/>
  <c r="F180" i="1"/>
  <c r="E178" i="1"/>
  <c r="E177" i="1"/>
  <c r="E171" i="1"/>
  <c r="F164" i="1"/>
  <c r="E164" i="1"/>
  <c r="E159" i="1"/>
  <c r="F104" i="1"/>
  <c r="E104" i="1"/>
  <c r="F97" i="1"/>
  <c r="E97" i="1"/>
  <c r="F92" i="1"/>
  <c r="E92" i="1"/>
  <c r="F88" i="1"/>
  <c r="F95" i="1" s="1"/>
  <c r="F102" i="1" s="1"/>
  <c r="F110" i="1" s="1"/>
  <c r="F114" i="1" s="1"/>
  <c r="F119" i="1" s="1"/>
  <c r="F139" i="1" s="1"/>
  <c r="F138" i="1" s="1"/>
  <c r="E88" i="1"/>
  <c r="F62" i="1"/>
  <c r="E62" i="1"/>
  <c r="F57" i="1"/>
  <c r="E57" i="1"/>
  <c r="F48" i="1"/>
  <c r="E48" i="1"/>
  <c r="F34" i="1"/>
  <c r="E34" i="1"/>
  <c r="F28" i="1"/>
  <c r="E28" i="1"/>
  <c r="F23" i="1"/>
  <c r="F21" i="1" s="1"/>
  <c r="E23" i="1"/>
  <c r="F11" i="1"/>
  <c r="E11" i="1"/>
  <c r="E180" i="1" l="1"/>
  <c r="E68" i="1"/>
  <c r="F68" i="1"/>
  <c r="E21" i="1"/>
  <c r="E39" i="1" s="1"/>
  <c r="E95" i="1"/>
  <c r="E102" i="1" s="1"/>
  <c r="E110" i="1" s="1"/>
  <c r="E114" i="1" s="1"/>
  <c r="E119" i="1" s="1"/>
  <c r="E139" i="1" s="1"/>
  <c r="E138" i="1" s="1"/>
  <c r="E174" i="1" s="1"/>
  <c r="F208" i="1"/>
  <c r="F213" i="1" s="1"/>
  <c r="F218" i="1" s="1"/>
  <c r="F225" i="1" s="1"/>
  <c r="G268" i="1"/>
  <c r="G271" i="1"/>
  <c r="E208" i="1"/>
  <c r="E213" i="1" s="1"/>
  <c r="E218" i="1" s="1"/>
  <c r="E225" i="1" s="1"/>
  <c r="F174" i="1"/>
  <c r="F39" i="1"/>
</calcChain>
</file>

<file path=xl/sharedStrings.xml><?xml version="1.0" encoding="utf-8"?>
<sst xmlns="http://schemas.openxmlformats.org/spreadsheetml/2006/main" count="222" uniqueCount="142">
  <si>
    <t>BALANÇO PATRIMONIAL EM 2021 E 2020</t>
  </si>
  <si>
    <t>(Valores expressos em reais R$)</t>
  </si>
  <si>
    <t>ATIVO</t>
  </si>
  <si>
    <t>2021</t>
  </si>
  <si>
    <t>2020</t>
  </si>
  <si>
    <t>CIRCULANTE</t>
  </si>
  <si>
    <t>Nota</t>
  </si>
  <si>
    <t>CAIXA E EQUIVALENTES DE CAIXA</t>
  </si>
  <si>
    <t>CLIENTES</t>
  </si>
  <si>
    <t>CRÉDITOS TRIBUTÁRIOS</t>
  </si>
  <si>
    <t>CRÉDITOS COM FUNCIONÁRIOS</t>
  </si>
  <si>
    <t>ALMOXARIFADO</t>
  </si>
  <si>
    <t>ESTOQUES DE SERVIÇOS A FATURAR</t>
  </si>
  <si>
    <t>DESPESAS A APROPRIAR</t>
  </si>
  <si>
    <t>NÃO CIRCULANTE</t>
  </si>
  <si>
    <t>REALIZÁVEL A LONGO PRAZO</t>
  </si>
  <si>
    <t xml:space="preserve"> </t>
  </si>
  <si>
    <t>CLIENTES A FATURAR</t>
  </si>
  <si>
    <t>OUTROS CRÉDITOS</t>
  </si>
  <si>
    <t>DEPÓSITOS JUDICIAIS</t>
  </si>
  <si>
    <t>IMOBILIZADO</t>
  </si>
  <si>
    <t>BENS EM OPERAÇÃO</t>
  </si>
  <si>
    <t>(-) DEPRECIAÇÃO ACUMULADA</t>
  </si>
  <si>
    <t>(-) PERDAS POR DESVALORIZAÇÃO</t>
  </si>
  <si>
    <t>INTANGÍVEL</t>
  </si>
  <si>
    <t>PROGRAMAS DE COMPUTADORES</t>
  </si>
  <si>
    <t>(-) AMORTIZAÇÃO ACUMULADA</t>
  </si>
  <si>
    <t>TOTAL DO ATIVO</t>
  </si>
  <si>
    <t>PASSIVO</t>
  </si>
  <si>
    <t>FORNECEDORES</t>
  </si>
  <si>
    <t>OBRIGAÇÕES TRIBUTÁRIAS</t>
  </si>
  <si>
    <t>OBRIGAÇÕES TRAB. E PREVID.</t>
  </si>
  <si>
    <t>PROVISÕES</t>
  </si>
  <si>
    <t>ADIANTAMENTO DE CLIENTES</t>
  </si>
  <si>
    <t>OUTRAS OBRIGAÇÕES</t>
  </si>
  <si>
    <t>PROVISÕES PARA CONTINGÊNCIAS</t>
  </si>
  <si>
    <t>20 </t>
  </si>
  <si>
    <t>RECEITA DIFERIDA</t>
  </si>
  <si>
    <t>PATRIMÔNIO LÍQUIDO</t>
  </si>
  <si>
    <t>CAPITAL SOCIAL</t>
  </si>
  <si>
    <t>RESERVA DE LUCROS</t>
  </si>
  <si>
    <t>TOTAL DO PASSIVO</t>
  </si>
  <si>
    <t>Fortaleza, 31 de dezembro de 2021</t>
  </si>
  <si>
    <t>José Lassance de Castro e Silva</t>
  </si>
  <si>
    <t>Rafael Miranda de Figueiredo</t>
  </si>
  <si>
    <t>Presidente</t>
  </si>
  <si>
    <t>CRC/CE: 20.880</t>
  </si>
  <si>
    <t>Contador</t>
  </si>
  <si>
    <t>____________________________________________________________________________________________________________________</t>
  </si>
  <si>
    <t>DEMONSTRAÇÃO DE RESULTADO DO EXERCÍCIO EM 2021 E 2020</t>
  </si>
  <si>
    <t>RECEITA BRUTA</t>
  </si>
  <si>
    <t>SERVIÇOS PRESTADOS</t>
  </si>
  <si>
    <t>TRANSFERÊNCIAS DO ESTADO DO CEARÁ</t>
  </si>
  <si>
    <t>(-) DEDUÇÕES DA RECEITA</t>
  </si>
  <si>
    <t>(-) IMPOSTOS SOBRE SERVIÇOS</t>
  </si>
  <si>
    <t>RECEITA LÍQUIDA</t>
  </si>
  <si>
    <t>(-) CUSTO DOS SERVIÇOS PRESTADOS</t>
  </si>
  <si>
    <t>PESSOAL E ENCARGOS</t>
  </si>
  <si>
    <t>MATERIAIS E SERVIÇOS</t>
  </si>
  <si>
    <t>DEPRECIAÇÃO E AMORTIZAÇÃO</t>
  </si>
  <si>
    <t>RESULTADO BRUTO</t>
  </si>
  <si>
    <t>(+/-) RECEITAS (DESPESAS) OPERACIONAIS</t>
  </si>
  <si>
    <t>(-) DESPESAS ADMINISTRATIVAS</t>
  </si>
  <si>
    <t>(-) DESPESAS TRIBUTÁRIAS</t>
  </si>
  <si>
    <t>(-) OUTRAS DESPESAS OPERACIONAIS</t>
  </si>
  <si>
    <t>(+) OUTRAS RECEITAS OPERACIONAIS</t>
  </si>
  <si>
    <t>RESULTADO ANTES DO RESULTADO FINANCEIRO</t>
  </si>
  <si>
    <t>(-) DESPESAS FINANCEIRAS</t>
  </si>
  <si>
    <t>(+) RECEITAS FINANCEIRAS</t>
  </si>
  <si>
    <t>RESULTADO ANTES DOS TRIBUTOS SOBRE O LUCRO</t>
  </si>
  <si>
    <t>(-) PROVISÃO PARA CONTRIBUIÇÃO SOCIAL</t>
  </si>
  <si>
    <t>(-) PROVISÃO PARA IMPOSTO DE RENDA</t>
  </si>
  <si>
    <t>LUCRO/PREJUÍZO LÍQUIDO DO EXERCÍCIO</t>
  </si>
  <si>
    <t>DEMONSTRAÇÃO DE FLUXO DE CAIXA – MÉTODO INDIRETO EM 31 DE DEZEMBRO DE 2021 E 2020</t>
  </si>
  <si>
    <t>Fluxo de Caixa das Atividades Operacionais</t>
  </si>
  <si>
    <t>Caixa Líquido Proveniente das Atividades Operacionais (1)</t>
  </si>
  <si>
    <t>Resultado Líquido do Exercício</t>
  </si>
  <si>
    <t>Ajuste de Receitas e Despesas que não Afetam o Caixa</t>
  </si>
  <si>
    <t>(+) Depreciação e Amortização</t>
  </si>
  <si>
    <t>(+/-) Ajustes de Exercícios Anteriores</t>
  </si>
  <si>
    <t>Ajuste pelas Variações dos Ativos e Passivos Operacionais</t>
  </si>
  <si>
    <t>(Aumento)/Diminuição de Clientes</t>
  </si>
  <si>
    <t>(Aumento)/Diminuição de Créditos Tributários</t>
  </si>
  <si>
    <t>(Aumento)/Diminuição de Créditos em Créditos com Funcionários</t>
  </si>
  <si>
    <t>(Aumento)/Diminuição de Almoxarifado</t>
  </si>
  <si>
    <t>(Aumento)/Diminuição de Outros Créditos</t>
  </si>
  <si>
    <t>Aumento/(Diminuição) de Fornecedores</t>
  </si>
  <si>
    <t>Aumento/(Diminuição) de Obrigações Tributárias</t>
  </si>
  <si>
    <t>Aumento/(Diminuição) de Obrigações Trabalhistas e Previdenciárias</t>
  </si>
  <si>
    <t>Aumento/(Diminuição) de Provisões</t>
  </si>
  <si>
    <t>Aumento/(Diminuição) de Adiantamento de Clientes</t>
  </si>
  <si>
    <t>Aumento/(Diminuição) de Outras Obrigações</t>
  </si>
  <si>
    <t>Fluxo de Caixa das Atividades Investimento</t>
  </si>
  <si>
    <t>Caixa Líquido Usado nas Atividades de Investimento (2)</t>
  </si>
  <si>
    <t>Compra de Ativo Imobilizado / Intangível</t>
  </si>
  <si>
    <t>Fluxo de Caixa das Atividades Financiamento</t>
  </si>
  <si>
    <t>Caixa Líquido Usado nas Atividades de Financiamento (3)</t>
  </si>
  <si>
    <t>Aumento (diminuição) do caixa e equivalentes de caixa (1; 2; 3)</t>
  </si>
  <si>
    <t>Fluxo do Caixa e Equivalentes de Caixa</t>
  </si>
  <si>
    <t>Caixa e equivalentes de caixa no início do período</t>
  </si>
  <si>
    <t>Caixa e equivalentes de caixa no final do período</t>
  </si>
  <si>
    <t>Variação Líquida no Exercício</t>
  </si>
  <si>
    <t>DEMONSTRAÇÃO DO VALOR ADICIONADO REALIZADA EM 31 DE DEZEMBRO DE 2021 E 2020</t>
  </si>
  <si>
    <t>RECEITAS</t>
  </si>
  <si>
    <t>Vendas de mercadorias, produtos e serviços</t>
  </si>
  <si>
    <t>Outras receitas operacionais</t>
  </si>
  <si>
    <t>INSUMOS ADQUIRIDOS DE TERCEIROS</t>
  </si>
  <si>
    <t>Custos dos Serviços Prestados</t>
  </si>
  <si>
    <t>Materiais, energia, serviços de terceiros e outros</t>
  </si>
  <si>
    <t>VALOR ADICIONADO BRUTO</t>
  </si>
  <si>
    <t>RETENÇÕES</t>
  </si>
  <si>
    <t>Depreciação, Amortização e Exaustão</t>
  </si>
  <si>
    <t xml:space="preserve">VALOR ADICIONADO LÍQUIDO </t>
  </si>
  <si>
    <t>VALOR ADICIONADO RECEBIDO EM TRANSFERÊNCIA</t>
  </si>
  <si>
    <t>Receitas Financeiras</t>
  </si>
  <si>
    <t>VALOR ADICIONADO TOTAL A DISTRIBUIR</t>
  </si>
  <si>
    <t>DISTRIBUIÇÃO DO VALOR ADICIONADO</t>
  </si>
  <si>
    <t>Pessoal e Encargos</t>
  </si>
  <si>
    <t>Impostos, taxas e contribuições</t>
  </si>
  <si>
    <t>Despesas financeiras</t>
  </si>
  <si>
    <t>Lucros (prejuízos) retidos</t>
  </si>
  <si>
    <t>DEMONSTRAÇÃO DO RESULTADO ABRANGENTE EM 2021 E 2020</t>
  </si>
  <si>
    <t>RESULTADO LÍQUIDO DO EXERCÍCIO</t>
  </si>
  <si>
    <t>Outros resultados abrangentes</t>
  </si>
  <si>
    <t>RESULTADOS ABRANGENTES DO EXERCÍCIO</t>
  </si>
  <si>
    <t>DEMONSTRAÇÃO DAS MUTAÇÕES DO PATRIMÔNIO LÍQUIDO EM 2021 E 2020</t>
  </si>
  <si>
    <t>-</t>
  </si>
  <si>
    <t>Lucros/Prejuízos do Exercício</t>
  </si>
  <si>
    <t>Transferências p/ Reservas de Lucros Retidos</t>
  </si>
  <si>
    <t>(Aumento)/Diminuição de Estoques de Serviços a Faturar</t>
  </si>
  <si>
    <t>(Aumento)/Diminuição de Despesas a Apropriar</t>
  </si>
  <si>
    <t>(Aumento)/Diminuição de Depósitos Judiciais</t>
  </si>
  <si>
    <t>Aumento/(Diminuição) de Receita Diferida</t>
  </si>
  <si>
    <t>Descrição</t>
  </si>
  <si>
    <t>Capital Social</t>
  </si>
  <si>
    <t>Reserva de Lucros</t>
  </si>
  <si>
    <t>Total</t>
  </si>
  <si>
    <t>Saldo em 31/12/2019</t>
  </si>
  <si>
    <t>Saldo em 31/12/2020</t>
  </si>
  <si>
    <t>Saldo em 31/12/2021</t>
  </si>
  <si>
    <t>CPF 235.744.453-34</t>
  </si>
  <si>
    <t>CPF 002.813.703-54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</si>
</sst>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\-??_-;_-@_-"/>
    <numFmt numFmtId="165" formatCode="#,##0.00_ "/>
  </numFmts>
  <fonts count="9">
    <font>
      <sz val="11"/>
      <color theme="1"/>
      <name val="Calibri"/>
      <charset val="134"/>
    </font>
    <font>
      <sz val="10.5"/>
      <color theme="1"/>
      <name val="Calibri"/>
      <charset val="1"/>
    </font>
    <font>
      <b/>
      <sz val="10.5"/>
      <color theme="1"/>
      <name val="Calibri"/>
      <charset val="1"/>
    </font>
    <font>
      <b/>
      <sz val="10.5"/>
      <color rgb="FF000000"/>
      <name val="Calibri"/>
      <charset val="1"/>
    </font>
    <font>
      <sz val="10.5"/>
      <color rgb="FF000000"/>
      <name val="Calibri"/>
      <charset val="1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b/>
      <sz val="10.5"/>
      <color theme="1"/>
      <name val="Calibri"/>
      <family val="2"/>
    </font>
    <font>
      <sz val="10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5" fillId="0" borderId="0">
      <alignment vertical="top"/>
    </xf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Border="1" applyProtection="1"/>
    <xf numFmtId="0" fontId="3" fillId="0" borderId="0" xfId="0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 applyProtection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Font="1" applyBorder="1" applyAlignment="1" applyProtection="1">
      <alignment horizontal="right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164" fontId="1" fillId="0" borderId="0" xfId="1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1" fillId="0" borderId="1" xfId="1" applyFont="1" applyBorder="1" applyAlignment="1" applyProtection="1">
      <alignment horizontal="right" vertical="center"/>
    </xf>
    <xf numFmtId="49" fontId="2" fillId="0" borderId="1" xfId="1" applyNumberFormat="1" applyFont="1" applyBorder="1" applyAlignment="1" applyProtection="1">
      <alignment horizontal="center"/>
    </xf>
    <xf numFmtId="164" fontId="2" fillId="0" borderId="0" xfId="1" applyFont="1" applyBorder="1" applyAlignment="1" applyProtection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164" fontId="1" fillId="0" borderId="2" xfId="1" applyFont="1" applyBorder="1" applyProtection="1"/>
    <xf numFmtId="164" fontId="4" fillId="0" borderId="0" xfId="1" applyFont="1" applyBorder="1" applyProtection="1"/>
    <xf numFmtId="164" fontId="1" fillId="0" borderId="0" xfId="1" applyFont="1" applyBorder="1" applyAlignment="1" applyProtection="1">
      <alignment horizontal="right"/>
    </xf>
    <xf numFmtId="164" fontId="1" fillId="0" borderId="1" xfId="1" applyFont="1" applyBorder="1" applyProtection="1"/>
    <xf numFmtId="49" fontId="2" fillId="0" borderId="1" xfId="1" applyNumberFormat="1" applyFont="1" applyBorder="1" applyAlignment="1" applyProtection="1">
      <alignment horizontal="right"/>
    </xf>
    <xf numFmtId="164" fontId="1" fillId="0" borderId="0" xfId="0" applyNumberFormat="1" applyFont="1"/>
    <xf numFmtId="164" fontId="2" fillId="0" borderId="1" xfId="1" applyFont="1" applyBorder="1" applyProtection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49" fontId="2" fillId="0" borderId="0" xfId="1" applyNumberFormat="1" applyFont="1" applyBorder="1" applyAlignment="1" applyProtection="1">
      <alignment horizontal="right"/>
    </xf>
    <xf numFmtId="4" fontId="1" fillId="0" borderId="0" xfId="0" applyNumberFormat="1" applyFont="1"/>
    <xf numFmtId="4" fontId="1" fillId="0" borderId="0" xfId="1" applyNumberFormat="1" applyFont="1" applyBorder="1" applyProtection="1"/>
    <xf numFmtId="164" fontId="2" fillId="0" borderId="0" xfId="1" applyFont="1" applyBorder="1" applyProtection="1"/>
    <xf numFmtId="0" fontId="2" fillId="0" borderId="0" xfId="0" applyFont="1" applyAlignment="1">
      <alignment horizontal="center" vertical="center" wrapText="1"/>
    </xf>
    <xf numFmtId="164" fontId="4" fillId="0" borderId="0" xfId="1" applyFont="1" applyBorder="1" applyAlignment="1" applyProtection="1">
      <alignment horizontal="right" vertic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4" fontId="2" fillId="0" borderId="0" xfId="1" applyNumberFormat="1" applyFont="1" applyBorder="1" applyProtection="1"/>
    <xf numFmtId="4" fontId="1" fillId="0" borderId="0" xfId="1" applyNumberFormat="1" applyFont="1" applyBorder="1" applyAlignment="1" applyProtection="1">
      <alignment horizontal="center"/>
    </xf>
    <xf numFmtId="4" fontId="2" fillId="0" borderId="0" xfId="1" applyNumberFormat="1" applyFont="1" applyBorder="1" applyAlignment="1" applyProtection="1">
      <alignment horizontal="center"/>
    </xf>
    <xf numFmtId="0" fontId="7" fillId="0" borderId="0" xfId="0" applyFont="1"/>
    <xf numFmtId="0" fontId="8" fillId="0" borderId="0" xfId="0" applyFont="1"/>
    <xf numFmtId="4" fontId="8" fillId="0" borderId="0" xfId="1" applyNumberFormat="1" applyFont="1" applyBorder="1" applyAlignment="1" applyProtection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1" applyFont="1" applyBorder="1" applyAlignment="1" applyProtection="1">
      <alignment horizontal="center" vertical="center" wrapText="1"/>
    </xf>
    <xf numFmtId="164" fontId="2" fillId="0" borderId="0" xfId="1" applyFont="1" applyBorder="1" applyAlignment="1" applyProtection="1">
      <alignment horizontal="center" vertical="center" wrapText="1"/>
    </xf>
    <xf numFmtId="164" fontId="7" fillId="0" borderId="0" xfId="1" applyFont="1" applyBorder="1" applyAlignment="1" applyProtection="1">
      <alignment horizontal="center" vertical="center"/>
    </xf>
  </cellXfs>
  <cellStyles count="3">
    <cellStyle name="Normal" xfId="0" builtinId="0"/>
    <cellStyle name="Normal 2" xfId="2" xr:uid="{00000000-0005-0000-0000-000031000000}"/>
    <cellStyle name="Vírgula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76</xdr:row>
      <xdr:rowOff>38100</xdr:rowOff>
    </xdr:from>
    <xdr:ext cx="7019925" cy="799485"/>
    <xdr:pic>
      <xdr:nvPicPr>
        <xdr:cNvPr id="9" name="Figuras 1">
          <a:extLst>
            <a:ext uri="{FF2B5EF4-FFF2-40B4-BE49-F238E27FC236}">
              <a16:creationId xmlns:a16="http://schemas.microsoft.com/office/drawing/2014/main" id="{7A2F7D36-F836-4712-842D-B35C59B09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3792200"/>
          <a:ext cx="7019925" cy="7994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</xdr:row>
      <xdr:rowOff>1</xdr:rowOff>
    </xdr:from>
    <xdr:ext cx="7019925" cy="457200"/>
    <xdr:pic>
      <xdr:nvPicPr>
        <xdr:cNvPr id="10" name="Figuras 1">
          <a:extLst>
            <a:ext uri="{FF2B5EF4-FFF2-40B4-BE49-F238E27FC236}">
              <a16:creationId xmlns:a16="http://schemas.microsoft.com/office/drawing/2014/main" id="{2E8F895A-D025-400B-94FE-AACD75410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0075" y="180976"/>
          <a:ext cx="7019925" cy="457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247650</xdr:colOff>
      <xdr:row>39</xdr:row>
      <xdr:rowOff>85725</xdr:rowOff>
    </xdr:from>
    <xdr:ext cx="7019925" cy="799485"/>
    <xdr:pic>
      <xdr:nvPicPr>
        <xdr:cNvPr id="11" name="Figuras 1">
          <a:extLst>
            <a:ext uri="{FF2B5EF4-FFF2-40B4-BE49-F238E27FC236}">
              <a16:creationId xmlns:a16="http://schemas.microsoft.com/office/drawing/2014/main" id="{1480EBEB-B4A5-4FF5-BEED-E1CB421B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47650" y="7143750"/>
          <a:ext cx="7019925" cy="7994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125</xdr:row>
      <xdr:rowOff>171451</xdr:rowOff>
    </xdr:from>
    <xdr:ext cx="7019925" cy="895350"/>
    <xdr:pic>
      <xdr:nvPicPr>
        <xdr:cNvPr id="12" name="Figuras 1">
          <a:extLst>
            <a:ext uri="{FF2B5EF4-FFF2-40B4-BE49-F238E27FC236}">
              <a16:creationId xmlns:a16="http://schemas.microsoft.com/office/drawing/2014/main" id="{6EF9CEB8-DBDE-41D0-B35C-3FF52406A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0075" y="22793326"/>
          <a:ext cx="7019925" cy="895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187</xdr:row>
      <xdr:rowOff>28575</xdr:rowOff>
    </xdr:from>
    <xdr:ext cx="7019925" cy="962025"/>
    <xdr:pic>
      <xdr:nvPicPr>
        <xdr:cNvPr id="13" name="Figuras 1">
          <a:extLst>
            <a:ext uri="{FF2B5EF4-FFF2-40B4-BE49-F238E27FC236}">
              <a16:creationId xmlns:a16="http://schemas.microsoft.com/office/drawing/2014/main" id="{D94CFA78-BA70-4C77-BF4C-D285A229E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0075" y="33880425"/>
          <a:ext cx="7019925" cy="962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232</xdr:row>
      <xdr:rowOff>0</xdr:rowOff>
    </xdr:from>
    <xdr:ext cx="7019925" cy="799485"/>
    <xdr:pic>
      <xdr:nvPicPr>
        <xdr:cNvPr id="14" name="Figuras 1">
          <a:extLst>
            <a:ext uri="{FF2B5EF4-FFF2-40B4-BE49-F238E27FC236}">
              <a16:creationId xmlns:a16="http://schemas.microsoft.com/office/drawing/2014/main" id="{218DE687-0061-4B47-A5CC-F15D565A3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0075" y="42262425"/>
          <a:ext cx="7019925" cy="7994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254</xdr:row>
      <xdr:rowOff>0</xdr:rowOff>
    </xdr:from>
    <xdr:ext cx="7019925" cy="600075"/>
    <xdr:pic>
      <xdr:nvPicPr>
        <xdr:cNvPr id="15" name="Figuras 1">
          <a:extLst>
            <a:ext uri="{FF2B5EF4-FFF2-40B4-BE49-F238E27FC236}">
              <a16:creationId xmlns:a16="http://schemas.microsoft.com/office/drawing/2014/main" id="{B76A72E7-84E7-4EE6-81AB-3879916A9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00075" y="46243875"/>
          <a:ext cx="7019925" cy="6000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300"/>
  <sheetViews>
    <sheetView showGridLines="0" tabSelected="1" workbookViewId="0">
      <selection activeCell="K251" sqref="K251"/>
    </sheetView>
  </sheetViews>
  <sheetFormatPr defaultColWidth="9" defaultRowHeight="14.25"/>
  <cols>
    <col min="1" max="1" width="9" style="1"/>
    <col min="2" max="2" width="50" style="1" customWidth="1"/>
    <col min="3" max="3" width="14.28515625" style="1" hidden="1" customWidth="1"/>
    <col min="4" max="4" width="14.5703125" style="2" customWidth="1"/>
    <col min="5" max="5" width="18.42578125" style="3" customWidth="1"/>
    <col min="6" max="6" width="17.7109375" style="3" customWidth="1"/>
    <col min="7" max="7" width="14.28515625" style="3" customWidth="1"/>
    <col min="8" max="9" width="9" style="1"/>
    <col min="10" max="10" width="13.28515625" style="1" customWidth="1"/>
    <col min="11" max="11" width="15.28515625" style="1" customWidth="1"/>
    <col min="12" max="16384" width="9" style="1"/>
  </cols>
  <sheetData>
    <row r="6" spans="2:6">
      <c r="B6" s="59" t="s">
        <v>0</v>
      </c>
      <c r="C6" s="59"/>
      <c r="D6" s="59"/>
      <c r="E6" s="59"/>
    </row>
    <row r="7" spans="2:6">
      <c r="B7" s="59" t="s">
        <v>1</v>
      </c>
      <c r="C7" s="59"/>
      <c r="D7" s="59"/>
      <c r="E7" s="59"/>
    </row>
    <row r="9" spans="2:6">
      <c r="B9" s="4" t="s">
        <v>2</v>
      </c>
      <c r="E9" s="5" t="s">
        <v>3</v>
      </c>
      <c r="F9" s="5" t="s">
        <v>4</v>
      </c>
    </row>
    <row r="11" spans="2:6">
      <c r="B11" s="6" t="s">
        <v>5</v>
      </c>
      <c r="D11" s="7" t="s">
        <v>6</v>
      </c>
      <c r="E11" s="8">
        <f>SUM(E13:E19)</f>
        <v>22892971.859999996</v>
      </c>
      <c r="F11" s="8">
        <f>SUM(F13:F19)</f>
        <v>16036037.559999999</v>
      </c>
    </row>
    <row r="12" spans="2:6">
      <c r="B12" s="9"/>
      <c r="D12" s="10"/>
      <c r="E12" s="11"/>
      <c r="F12" s="11"/>
    </row>
    <row r="13" spans="2:6">
      <c r="B13" s="9" t="s">
        <v>7</v>
      </c>
      <c r="D13" s="7">
        <v>4</v>
      </c>
      <c r="E13" s="11">
        <v>16868339.5</v>
      </c>
      <c r="F13" s="11">
        <v>9915933.2799999993</v>
      </c>
    </row>
    <row r="14" spans="2:6">
      <c r="B14" s="9" t="s">
        <v>8</v>
      </c>
      <c r="D14" s="7">
        <v>5</v>
      </c>
      <c r="E14" s="11">
        <v>871596.65</v>
      </c>
      <c r="F14" s="11">
        <v>825905.46</v>
      </c>
    </row>
    <row r="15" spans="2:6">
      <c r="B15" s="9" t="s">
        <v>9</v>
      </c>
      <c r="D15" s="7">
        <v>6</v>
      </c>
      <c r="E15" s="11">
        <v>352357.93</v>
      </c>
      <c r="F15" s="11">
        <v>990254.07</v>
      </c>
    </row>
    <row r="16" spans="2:6">
      <c r="B16" s="9" t="s">
        <v>10</v>
      </c>
      <c r="D16" s="7">
        <v>7</v>
      </c>
      <c r="E16" s="11">
        <v>144518.81</v>
      </c>
      <c r="F16" s="11">
        <v>153956.13</v>
      </c>
    </row>
    <row r="17" spans="2:9">
      <c r="B17" s="9" t="s">
        <v>11</v>
      </c>
      <c r="D17" s="7">
        <v>8</v>
      </c>
      <c r="E17" s="11">
        <v>117893.54</v>
      </c>
      <c r="F17" s="11">
        <v>81236.7</v>
      </c>
    </row>
    <row r="18" spans="2:9">
      <c r="B18" s="9" t="s">
        <v>12</v>
      </c>
      <c r="D18" s="12">
        <v>9</v>
      </c>
      <c r="E18" s="11">
        <v>4538265.43</v>
      </c>
      <c r="F18" s="11">
        <v>4068350.81</v>
      </c>
    </row>
    <row r="19" spans="2:9">
      <c r="B19" s="9" t="s">
        <v>13</v>
      </c>
      <c r="C19" s="13"/>
      <c r="D19" s="7"/>
      <c r="E19" s="11">
        <v>0</v>
      </c>
      <c r="F19" s="11">
        <v>401.11</v>
      </c>
    </row>
    <row r="20" spans="2:9">
      <c r="E20" s="14"/>
    </row>
    <row r="21" spans="2:9">
      <c r="B21" s="6" t="s">
        <v>14</v>
      </c>
      <c r="D21" s="7"/>
      <c r="E21" s="8">
        <f>SUM(E23+E28+E34)</f>
        <v>14029592.309999999</v>
      </c>
      <c r="F21" s="8">
        <f>SUM(F23+F28+F34)</f>
        <v>11960710.559999999</v>
      </c>
    </row>
    <row r="22" spans="2:9">
      <c r="B22" s="9"/>
      <c r="D22" s="10"/>
      <c r="E22" s="11"/>
      <c r="F22" s="11"/>
    </row>
    <row r="23" spans="2:9">
      <c r="B23" s="6" t="s">
        <v>15</v>
      </c>
      <c r="D23" s="10"/>
      <c r="E23" s="8">
        <f>SUM(E24:E26)</f>
        <v>6689858</v>
      </c>
      <c r="F23" s="8">
        <f>SUM(F24:F26)</f>
        <v>4956082.3899999997</v>
      </c>
      <c r="I23" s="1" t="s">
        <v>16</v>
      </c>
    </row>
    <row r="24" spans="2:9">
      <c r="B24" s="9" t="s">
        <v>17</v>
      </c>
      <c r="D24" s="15">
        <v>10</v>
      </c>
      <c r="E24" s="16">
        <v>6656360.4100000001</v>
      </c>
      <c r="F24" s="16">
        <v>4922584.8</v>
      </c>
    </row>
    <row r="25" spans="2:9">
      <c r="B25" s="9" t="s">
        <v>18</v>
      </c>
      <c r="D25" s="15">
        <v>11</v>
      </c>
      <c r="E25" s="16">
        <v>20110.97</v>
      </c>
      <c r="F25" s="16">
        <v>20110.97</v>
      </c>
    </row>
    <row r="26" spans="2:9">
      <c r="B26" s="9" t="s">
        <v>19</v>
      </c>
      <c r="D26" s="12">
        <v>12</v>
      </c>
      <c r="E26" s="16">
        <v>13386.62</v>
      </c>
      <c r="F26" s="16">
        <v>13386.62</v>
      </c>
    </row>
    <row r="28" spans="2:9">
      <c r="B28" s="6" t="s">
        <v>20</v>
      </c>
      <c r="D28" s="7">
        <v>12</v>
      </c>
      <c r="E28" s="8">
        <f>SUM(E29:E31)</f>
        <v>4600014.43</v>
      </c>
      <c r="F28" s="8">
        <f>SUM(F29:F31)</f>
        <v>4070937.3799999994</v>
      </c>
    </row>
    <row r="29" spans="2:9">
      <c r="B29" s="9" t="s">
        <v>21</v>
      </c>
      <c r="D29" s="12"/>
      <c r="E29" s="16">
        <v>11928881.52</v>
      </c>
      <c r="F29" s="16">
        <v>10575126.34</v>
      </c>
    </row>
    <row r="30" spans="2:9">
      <c r="B30" s="9" t="s">
        <v>22</v>
      </c>
      <c r="D30" s="12"/>
      <c r="E30" s="16">
        <v>-7022131.9900000002</v>
      </c>
      <c r="F30" s="16">
        <v>-6197453.8600000003</v>
      </c>
    </row>
    <row r="31" spans="2:9">
      <c r="B31" s="9" t="s">
        <v>23</v>
      </c>
      <c r="D31" s="12"/>
      <c r="E31" s="16">
        <v>-306735.09999999998</v>
      </c>
      <c r="F31" s="16">
        <v>-306735.09999999998</v>
      </c>
    </row>
    <row r="32" spans="2:9">
      <c r="B32" s="13"/>
      <c r="E32" s="14"/>
      <c r="F32" s="14"/>
    </row>
    <row r="34" spans="2:6">
      <c r="B34" s="6" t="s">
        <v>24</v>
      </c>
      <c r="D34" s="7">
        <v>13</v>
      </c>
      <c r="E34" s="8">
        <f>SUM(E35:E36)</f>
        <v>2739719.8799999994</v>
      </c>
      <c r="F34" s="8">
        <f>SUM(F35:F36)</f>
        <v>2933690.7899999996</v>
      </c>
    </row>
    <row r="35" spans="2:6">
      <c r="B35" s="9" t="s">
        <v>25</v>
      </c>
      <c r="D35" s="10"/>
      <c r="E35" s="11">
        <v>5507919.5999999996</v>
      </c>
      <c r="F35" s="11">
        <v>4631278.5599999996</v>
      </c>
    </row>
    <row r="36" spans="2:6">
      <c r="B36" s="9" t="s">
        <v>26</v>
      </c>
      <c r="D36" s="10"/>
      <c r="E36" s="11">
        <v>-2768199.72</v>
      </c>
      <c r="F36" s="11">
        <v>-1697587.77</v>
      </c>
    </row>
    <row r="39" spans="2:6">
      <c r="B39" s="7" t="s">
        <v>27</v>
      </c>
      <c r="D39" s="10"/>
      <c r="E39" s="8">
        <f>SUM(E11+E21)</f>
        <v>36922564.169999994</v>
      </c>
      <c r="F39" s="8">
        <f>SUM(F11+F21)</f>
        <v>27996748.119999997</v>
      </c>
    </row>
    <row r="46" spans="2:6">
      <c r="B46" s="4" t="s">
        <v>28</v>
      </c>
      <c r="E46" s="5" t="s">
        <v>3</v>
      </c>
      <c r="F46" s="5" t="s">
        <v>4</v>
      </c>
    </row>
    <row r="48" spans="2:6">
      <c r="B48" s="6" t="s">
        <v>5</v>
      </c>
      <c r="D48" s="7" t="s">
        <v>6</v>
      </c>
      <c r="E48" s="8">
        <f>SUM(E50:E55)</f>
        <v>13254566.26</v>
      </c>
      <c r="F48" s="8">
        <f>SUM(F50:F55)</f>
        <v>7234456.5899999999</v>
      </c>
    </row>
    <row r="49" spans="2:6">
      <c r="B49" s="9"/>
      <c r="D49" s="10"/>
      <c r="E49" s="11"/>
      <c r="F49" s="11"/>
    </row>
    <row r="50" spans="2:6">
      <c r="B50" s="9" t="s">
        <v>29</v>
      </c>
      <c r="D50" s="7">
        <v>15</v>
      </c>
      <c r="E50" s="11">
        <v>6668995.8399999999</v>
      </c>
      <c r="F50" s="11">
        <v>709452.82</v>
      </c>
    </row>
    <row r="51" spans="2:6">
      <c r="B51" s="9" t="s">
        <v>30</v>
      </c>
      <c r="D51" s="7">
        <v>17</v>
      </c>
      <c r="E51" s="11">
        <v>1678335.1</v>
      </c>
      <c r="F51" s="11">
        <v>1888307.5</v>
      </c>
    </row>
    <row r="52" spans="2:6">
      <c r="B52" s="9" t="s">
        <v>31</v>
      </c>
      <c r="D52" s="7">
        <v>18</v>
      </c>
      <c r="E52" s="11">
        <v>1011477.37</v>
      </c>
      <c r="F52" s="11">
        <v>706379.57</v>
      </c>
    </row>
    <row r="53" spans="2:6">
      <c r="B53" s="9" t="s">
        <v>32</v>
      </c>
      <c r="D53" s="7">
        <v>19</v>
      </c>
      <c r="E53" s="11">
        <v>3856841.07</v>
      </c>
      <c r="F53" s="11">
        <v>3897013.7</v>
      </c>
    </row>
    <row r="54" spans="2:6">
      <c r="B54" s="9" t="s">
        <v>33</v>
      </c>
      <c r="D54" s="7"/>
      <c r="E54" s="11">
        <v>38916.879999999997</v>
      </c>
      <c r="F54" s="11">
        <v>33303</v>
      </c>
    </row>
    <row r="55" spans="2:6">
      <c r="B55" s="9" t="s">
        <v>34</v>
      </c>
      <c r="D55" s="7"/>
      <c r="E55" s="11">
        <v>0</v>
      </c>
      <c r="F55" s="11"/>
    </row>
    <row r="57" spans="2:6">
      <c r="B57" s="6" t="s">
        <v>14</v>
      </c>
      <c r="D57" s="7"/>
      <c r="E57" s="8">
        <f>SUM(E59:E60)</f>
        <v>8747360.4100000001</v>
      </c>
      <c r="F57" s="8">
        <f>SUM(F59:F60)</f>
        <v>7013584.7999999998</v>
      </c>
    </row>
    <row r="58" spans="2:6">
      <c r="B58" s="9"/>
      <c r="D58" s="7"/>
      <c r="E58" s="11"/>
      <c r="F58" s="11"/>
    </row>
    <row r="59" spans="2:6">
      <c r="B59" s="9" t="s">
        <v>35</v>
      </c>
      <c r="D59" s="7" t="s">
        <v>36</v>
      </c>
      <c r="E59" s="11">
        <v>2091000</v>
      </c>
      <c r="F59" s="11">
        <v>2091000</v>
      </c>
    </row>
    <row r="60" spans="2:6">
      <c r="B60" s="9" t="s">
        <v>37</v>
      </c>
      <c r="D60" s="7">
        <v>21</v>
      </c>
      <c r="E60" s="11">
        <v>6656360.4100000001</v>
      </c>
      <c r="F60" s="11">
        <v>4922584.8</v>
      </c>
    </row>
    <row r="62" spans="2:6">
      <c r="B62" s="6" t="s">
        <v>38</v>
      </c>
      <c r="D62" s="7"/>
      <c r="E62" s="8">
        <f>SUM(E64:E65)</f>
        <v>14920637.5</v>
      </c>
      <c r="F62" s="8">
        <f>SUM(F64:F65)</f>
        <v>13748706.73</v>
      </c>
    </row>
    <row r="63" spans="2:6">
      <c r="B63" s="9"/>
      <c r="D63" s="7"/>
      <c r="E63" s="11"/>
      <c r="F63" s="11"/>
    </row>
    <row r="64" spans="2:6">
      <c r="B64" s="9" t="s">
        <v>39</v>
      </c>
      <c r="D64" s="7">
        <v>22</v>
      </c>
      <c r="E64" s="11">
        <v>50000</v>
      </c>
      <c r="F64" s="11">
        <v>50000</v>
      </c>
    </row>
    <row r="65" spans="1:17">
      <c r="B65" s="9" t="s">
        <v>40</v>
      </c>
      <c r="D65" s="7"/>
      <c r="E65" s="11">
        <v>14870637.5</v>
      </c>
      <c r="F65" s="11">
        <v>13698706.73</v>
      </c>
    </row>
    <row r="66" spans="1:17">
      <c r="Q66" s="1" t="s">
        <v>16</v>
      </c>
    </row>
    <row r="68" spans="1:17">
      <c r="B68" s="7" t="s">
        <v>41</v>
      </c>
      <c r="D68" s="10"/>
      <c r="E68" s="8">
        <f>E48+E57+E62</f>
        <v>36922564.170000002</v>
      </c>
      <c r="F68" s="8">
        <f>F48+F57+F62</f>
        <v>27996748.120000001</v>
      </c>
    </row>
    <row r="70" spans="1:17">
      <c r="B70" s="60" t="s">
        <v>42</v>
      </c>
      <c r="C70" s="60"/>
      <c r="D70" s="60"/>
      <c r="E70" s="60"/>
      <c r="F70" s="60"/>
    </row>
    <row r="72" spans="1:17">
      <c r="B72" s="1" t="s">
        <v>43</v>
      </c>
      <c r="E72" s="61" t="s">
        <v>44</v>
      </c>
      <c r="F72" s="61"/>
    </row>
    <row r="73" spans="1:17">
      <c r="B73" s="57" t="s">
        <v>140</v>
      </c>
      <c r="E73" s="61" t="s">
        <v>141</v>
      </c>
      <c r="F73" s="61"/>
    </row>
    <row r="74" spans="1:17">
      <c r="B74" s="1" t="s">
        <v>45</v>
      </c>
      <c r="E74" s="61" t="s">
        <v>46</v>
      </c>
      <c r="F74" s="61"/>
    </row>
    <row r="75" spans="1:17">
      <c r="E75" s="61" t="s">
        <v>47</v>
      </c>
      <c r="F75" s="61"/>
    </row>
    <row r="77" spans="1:17">
      <c r="A77" s="1" t="s">
        <v>48</v>
      </c>
    </row>
    <row r="83" spans="2:6">
      <c r="B83" s="59" t="s">
        <v>49</v>
      </c>
      <c r="C83" s="59"/>
      <c r="D83" s="59"/>
      <c r="E83" s="59"/>
      <c r="F83" s="59"/>
    </row>
    <row r="84" spans="2:6">
      <c r="B84" s="59" t="s">
        <v>1</v>
      </c>
      <c r="C84" s="59"/>
      <c r="D84" s="59"/>
      <c r="E84" s="59"/>
      <c r="F84" s="59"/>
    </row>
    <row r="86" spans="2:6">
      <c r="E86" s="17" t="s">
        <v>3</v>
      </c>
      <c r="F86" s="17" t="s">
        <v>4</v>
      </c>
    </row>
    <row r="87" spans="2:6">
      <c r="E87" s="18"/>
      <c r="F87" s="18"/>
    </row>
    <row r="88" spans="2:6">
      <c r="B88" s="19" t="s">
        <v>50</v>
      </c>
      <c r="D88" s="20" t="s">
        <v>6</v>
      </c>
      <c r="E88" s="21">
        <f>SUM(E89:E90)</f>
        <v>132024617.19</v>
      </c>
      <c r="F88" s="21">
        <f>SUM(F89:F90)</f>
        <v>90342056.890000001</v>
      </c>
    </row>
    <row r="89" spans="2:6">
      <c r="B89" s="1" t="s">
        <v>51</v>
      </c>
      <c r="E89" s="22">
        <v>86329227.819999993</v>
      </c>
      <c r="F89" s="22">
        <v>62008671.299999997</v>
      </c>
    </row>
    <row r="90" spans="2:6">
      <c r="B90" s="1" t="s">
        <v>52</v>
      </c>
      <c r="E90" s="22">
        <v>45695389.369999997</v>
      </c>
      <c r="F90" s="22">
        <v>28333385.59</v>
      </c>
    </row>
    <row r="91" spans="2:6">
      <c r="E91" s="1"/>
      <c r="F91" s="1"/>
    </row>
    <row r="92" spans="2:6">
      <c r="B92" s="19" t="s">
        <v>53</v>
      </c>
      <c r="D92" s="12"/>
      <c r="E92" s="21">
        <f>SUM(E93:E94)</f>
        <v>-7092175.3300000001</v>
      </c>
      <c r="F92" s="21">
        <f>SUM(F93:F94)</f>
        <v>-4857020.79</v>
      </c>
    </row>
    <row r="93" spans="2:6">
      <c r="B93" s="1" t="s">
        <v>54</v>
      </c>
      <c r="E93" s="22">
        <v>-7092175.3300000001</v>
      </c>
      <c r="F93" s="22">
        <v>-4857020.79</v>
      </c>
    </row>
    <row r="94" spans="2:6">
      <c r="E94" s="1"/>
      <c r="F94" s="1"/>
    </row>
    <row r="95" spans="2:6">
      <c r="B95" s="19" t="s">
        <v>55</v>
      </c>
      <c r="D95" s="12">
        <v>22</v>
      </c>
      <c r="E95" s="21">
        <f>E88+E92</f>
        <v>124932441.86</v>
      </c>
      <c r="F95" s="21">
        <f>F88+F92</f>
        <v>85485036.099999994</v>
      </c>
    </row>
    <row r="96" spans="2:6">
      <c r="E96" s="1"/>
      <c r="F96" s="1"/>
    </row>
    <row r="97" spans="2:6">
      <c r="B97" s="19" t="s">
        <v>56</v>
      </c>
      <c r="D97" s="12">
        <v>23</v>
      </c>
      <c r="E97" s="21">
        <f>SUM(E98:E100)</f>
        <v>-119146918.45999999</v>
      </c>
      <c r="F97" s="21">
        <f>SUM(F98:F100)</f>
        <v>-73086981.269999996</v>
      </c>
    </row>
    <row r="98" spans="2:6">
      <c r="B98" s="1" t="s">
        <v>57</v>
      </c>
      <c r="E98" s="22">
        <v>-43550839.649999999</v>
      </c>
      <c r="F98" s="22">
        <v>-32696796.699999999</v>
      </c>
    </row>
    <row r="99" spans="2:6">
      <c r="B99" s="1" t="s">
        <v>58</v>
      </c>
      <c r="E99" s="22">
        <v>-73823559.109999999</v>
      </c>
      <c r="F99" s="22">
        <v>-38914435.149999999</v>
      </c>
    </row>
    <row r="100" spans="2:6">
      <c r="B100" s="1" t="s">
        <v>59</v>
      </c>
      <c r="E100" s="23">
        <v>-1772519.7</v>
      </c>
      <c r="F100" s="22">
        <v>-1475749.42</v>
      </c>
    </row>
    <row r="101" spans="2:6">
      <c r="E101" s="1"/>
      <c r="F101" s="1"/>
    </row>
    <row r="102" spans="2:6">
      <c r="B102" s="19" t="s">
        <v>60</v>
      </c>
      <c r="D102" s="12"/>
      <c r="E102" s="21">
        <f>E95+E97</f>
        <v>5785523.400000006</v>
      </c>
      <c r="F102" s="21">
        <f>F95+F97</f>
        <v>12398054.829999998</v>
      </c>
    </row>
    <row r="103" spans="2:6">
      <c r="E103" s="1"/>
      <c r="F103" s="1"/>
    </row>
    <row r="104" spans="2:6">
      <c r="B104" s="19" t="s">
        <v>61</v>
      </c>
      <c r="D104" s="12"/>
      <c r="E104" s="21">
        <f>SUM(E105:E108)</f>
        <v>-4351568.4400000004</v>
      </c>
      <c r="F104" s="21">
        <f>SUM(F105:F108)</f>
        <v>-3113008.3699999996</v>
      </c>
    </row>
    <row r="105" spans="2:6">
      <c r="B105" s="1" t="s">
        <v>62</v>
      </c>
      <c r="D105" s="2">
        <v>24</v>
      </c>
      <c r="E105" s="22">
        <v>-3731951.75</v>
      </c>
      <c r="F105" s="22">
        <v>-2966344.03</v>
      </c>
    </row>
    <row r="106" spans="2:6">
      <c r="B106" s="1" t="s">
        <v>63</v>
      </c>
      <c r="E106" s="22">
        <v>-98462.66</v>
      </c>
      <c r="F106" s="22">
        <v>-81551.11</v>
      </c>
    </row>
    <row r="107" spans="2:6">
      <c r="B107" s="1" t="s">
        <v>64</v>
      </c>
      <c r="E107" s="22">
        <v>-606784.4</v>
      </c>
      <c r="F107" s="22">
        <v>-65113.23</v>
      </c>
    </row>
    <row r="108" spans="2:6">
      <c r="B108" s="1" t="s">
        <v>65</v>
      </c>
      <c r="E108" s="22">
        <v>85630.37</v>
      </c>
      <c r="F108" s="22"/>
    </row>
    <row r="109" spans="2:6">
      <c r="E109" s="1"/>
      <c r="F109" s="1"/>
    </row>
    <row r="110" spans="2:6">
      <c r="B110" s="19" t="s">
        <v>66</v>
      </c>
      <c r="D110" s="12"/>
      <c r="E110" s="21">
        <f>E102+E104</f>
        <v>1433954.9600000056</v>
      </c>
      <c r="F110" s="21">
        <f>F102+F104</f>
        <v>9285046.459999999</v>
      </c>
    </row>
    <row r="111" spans="2:6">
      <c r="B111" s="1" t="s">
        <v>67</v>
      </c>
      <c r="D111" s="2">
        <v>25</v>
      </c>
      <c r="E111" s="22">
        <v>-7260.02</v>
      </c>
      <c r="F111" s="22">
        <v>-131170.88</v>
      </c>
    </row>
    <row r="112" spans="2:6">
      <c r="B112" s="1" t="s">
        <v>68</v>
      </c>
      <c r="E112" s="22">
        <v>460400.24</v>
      </c>
      <c r="F112" s="22">
        <v>191740.42</v>
      </c>
    </row>
    <row r="113" spans="2:6">
      <c r="E113" s="1"/>
      <c r="F113" s="1"/>
    </row>
    <row r="114" spans="2:6">
      <c r="B114" s="19" t="s">
        <v>69</v>
      </c>
      <c r="D114" s="12"/>
      <c r="E114" s="21">
        <f>E110-E111+E112</f>
        <v>1901615.2200000056</v>
      </c>
      <c r="F114" s="21">
        <f>F110+F111+F112</f>
        <v>9345615.9999999981</v>
      </c>
    </row>
    <row r="115" spans="2:6">
      <c r="B115" s="1" t="s">
        <v>70</v>
      </c>
      <c r="E115" s="22">
        <v>-199504.71</v>
      </c>
      <c r="F115" s="23">
        <v>-621765.12</v>
      </c>
    </row>
    <row r="116" spans="2:6">
      <c r="B116" s="1" t="s">
        <v>71</v>
      </c>
      <c r="E116" s="22">
        <v>-530179.74</v>
      </c>
      <c r="F116" s="23">
        <v>-1703125.36</v>
      </c>
    </row>
    <row r="117" spans="2:6">
      <c r="E117" s="24"/>
      <c r="F117" s="24"/>
    </row>
    <row r="118" spans="2:6">
      <c r="E118" s="1"/>
      <c r="F118" s="1"/>
    </row>
    <row r="119" spans="2:6">
      <c r="B119" s="19" t="s">
        <v>72</v>
      </c>
      <c r="D119" s="12"/>
      <c r="E119" s="21">
        <f>E114+E115+E116</f>
        <v>1171930.7700000056</v>
      </c>
      <c r="F119" s="21">
        <f>F114+F115+F116</f>
        <v>7020725.5199999986</v>
      </c>
    </row>
    <row r="121" spans="2:6">
      <c r="B121" s="60" t="s">
        <v>42</v>
      </c>
      <c r="C121" s="60"/>
      <c r="D121" s="60"/>
      <c r="E121" s="60"/>
      <c r="F121" s="60"/>
    </row>
    <row r="123" spans="2:6">
      <c r="B123" s="1" t="s">
        <v>43</v>
      </c>
      <c r="E123" s="61" t="s">
        <v>44</v>
      </c>
      <c r="F123" s="61"/>
    </row>
    <row r="124" spans="2:6">
      <c r="B124" s="57" t="s">
        <v>140</v>
      </c>
      <c r="E124" s="61" t="s">
        <v>141</v>
      </c>
      <c r="F124" s="61"/>
    </row>
    <row r="125" spans="2:6">
      <c r="B125" s="1" t="s">
        <v>45</v>
      </c>
      <c r="E125" s="61" t="s">
        <v>46</v>
      </c>
      <c r="F125" s="61"/>
    </row>
    <row r="126" spans="2:6">
      <c r="E126" s="61" t="s">
        <v>47</v>
      </c>
      <c r="F126" s="61"/>
    </row>
    <row r="133" spans="2:6">
      <c r="B133" s="59" t="s">
        <v>73</v>
      </c>
      <c r="C133" s="59"/>
      <c r="D133" s="59"/>
      <c r="E133" s="59"/>
      <c r="F133" s="59"/>
    </row>
    <row r="134" spans="2:6">
      <c r="B134" s="59" t="s">
        <v>1</v>
      </c>
      <c r="C134" s="59"/>
      <c r="D134" s="59"/>
      <c r="E134" s="59"/>
      <c r="F134" s="59"/>
    </row>
    <row r="136" spans="2:6">
      <c r="B136" s="25" t="s">
        <v>74</v>
      </c>
      <c r="D136" s="26"/>
      <c r="E136" s="17" t="s">
        <v>3</v>
      </c>
      <c r="F136" s="17" t="s">
        <v>4</v>
      </c>
    </row>
    <row r="138" spans="2:6">
      <c r="B138" s="27" t="s">
        <v>75</v>
      </c>
      <c r="E138" s="28">
        <f>SUM(E139:E160)</f>
        <v>-185959.44699999387</v>
      </c>
      <c r="F138" s="28">
        <f>SUM(F139:F160)</f>
        <v>7486028.5299999993</v>
      </c>
    </row>
    <row r="139" spans="2:6">
      <c r="B139" s="1" t="s">
        <v>76</v>
      </c>
      <c r="E139" s="29">
        <f>E119</f>
        <v>1171930.7700000056</v>
      </c>
      <c r="F139" s="30">
        <f>F119</f>
        <v>7020725.5199999986</v>
      </c>
    </row>
    <row r="141" spans="2:6">
      <c r="B141" s="25" t="s">
        <v>77</v>
      </c>
    </row>
    <row r="142" spans="2:6">
      <c r="B142" s="1" t="s">
        <v>78</v>
      </c>
      <c r="E142" s="3">
        <v>1961490.08</v>
      </c>
      <c r="F142" s="3">
        <v>1664672.85</v>
      </c>
    </row>
    <row r="143" spans="2:6">
      <c r="B143" s="1" t="s">
        <v>79</v>
      </c>
      <c r="E143" s="3">
        <v>-11168737.699999999</v>
      </c>
      <c r="F143" s="3">
        <v>-6134308.6500000004</v>
      </c>
    </row>
    <row r="145" spans="2:6">
      <c r="B145" s="25" t="s">
        <v>80</v>
      </c>
    </row>
    <row r="146" spans="2:6">
      <c r="B146" s="13" t="s">
        <v>81</v>
      </c>
      <c r="E146" s="3">
        <v>-45691.19</v>
      </c>
      <c r="F146" s="3">
        <v>2357092.4700000002</v>
      </c>
    </row>
    <row r="147" spans="2:6">
      <c r="B147" s="13" t="s">
        <v>82</v>
      </c>
      <c r="E147" s="3">
        <v>637896.14</v>
      </c>
      <c r="F147" s="3">
        <v>226625.09</v>
      </c>
    </row>
    <row r="148" spans="2:6">
      <c r="B148" s="13" t="s">
        <v>83</v>
      </c>
      <c r="E148" s="3">
        <v>9437.32</v>
      </c>
      <c r="F148" s="3">
        <v>8498.8799999999992</v>
      </c>
    </row>
    <row r="149" spans="2:6">
      <c r="B149" s="13" t="s">
        <v>84</v>
      </c>
      <c r="E149" s="3">
        <v>-36656.839999999997</v>
      </c>
      <c r="F149" s="3">
        <v>4203.1499999999996</v>
      </c>
    </row>
    <row r="150" spans="2:6">
      <c r="B150" s="13" t="s">
        <v>129</v>
      </c>
      <c r="E150" s="3">
        <v>-469914.62</v>
      </c>
      <c r="F150" s="3">
        <v>-3508776.46</v>
      </c>
    </row>
    <row r="151" spans="2:6">
      <c r="B151" s="13" t="s">
        <v>130</v>
      </c>
      <c r="E151" s="3">
        <v>401.11</v>
      </c>
      <c r="F151" s="3">
        <v>-401.11</v>
      </c>
    </row>
    <row r="152" spans="2:6">
      <c r="B152" s="13" t="s">
        <v>85</v>
      </c>
      <c r="F152" s="3">
        <v>-20</v>
      </c>
    </row>
    <row r="153" spans="2:6">
      <c r="B153" s="13" t="s">
        <v>131</v>
      </c>
      <c r="F153" s="3">
        <v>9883.75</v>
      </c>
    </row>
    <row r="154" spans="2:6">
      <c r="B154" s="13" t="s">
        <v>86</v>
      </c>
      <c r="E154" s="3">
        <v>5959543.023</v>
      </c>
      <c r="F154" s="3">
        <v>-792176.62</v>
      </c>
    </row>
    <row r="155" spans="2:6">
      <c r="B155" s="13" t="s">
        <v>87</v>
      </c>
      <c r="E155" s="3">
        <v>-209972.4</v>
      </c>
      <c r="F155" s="3">
        <v>1152409.3600000001</v>
      </c>
    </row>
    <row r="156" spans="2:6">
      <c r="B156" s="13" t="s">
        <v>88</v>
      </c>
      <c r="E156" s="3">
        <v>305097.8</v>
      </c>
      <c r="F156" s="3">
        <v>106372.54</v>
      </c>
    </row>
    <row r="157" spans="2:6">
      <c r="B157" s="13" t="s">
        <v>89</v>
      </c>
      <c r="E157" s="3">
        <v>-40172.629999999997</v>
      </c>
      <c r="F157" s="3">
        <v>1283244.74</v>
      </c>
    </row>
    <row r="158" spans="2:6">
      <c r="B158" s="13" t="s">
        <v>90</v>
      </c>
      <c r="E158" s="3">
        <v>5613.88</v>
      </c>
      <c r="F158" s="3">
        <v>15238.55</v>
      </c>
    </row>
    <row r="159" spans="2:6">
      <c r="B159" s="13" t="s">
        <v>91</v>
      </c>
      <c r="E159" s="3">
        <f>G54</f>
        <v>0</v>
      </c>
      <c r="F159" s="3">
        <v>-363.91</v>
      </c>
    </row>
    <row r="160" spans="2:6">
      <c r="B160" s="13" t="s">
        <v>132</v>
      </c>
      <c r="E160" s="3">
        <v>1733775.81</v>
      </c>
      <c r="F160" s="3">
        <v>4073108.38</v>
      </c>
    </row>
    <row r="162" spans="2:6">
      <c r="B162" s="25" t="s">
        <v>92</v>
      </c>
      <c r="E162" s="3">
        <v>0</v>
      </c>
    </row>
    <row r="164" spans="2:6">
      <c r="B164" s="27" t="s">
        <v>93</v>
      </c>
      <c r="E164" s="28">
        <f>SUM(E165:E167)</f>
        <v>-2296596.2200000002</v>
      </c>
      <c r="F164" s="28">
        <f>SUM(F165:F167)</f>
        <v>-1775796.93</v>
      </c>
    </row>
    <row r="165" spans="2:6">
      <c r="B165" s="1" t="s">
        <v>94</v>
      </c>
      <c r="E165" s="3">
        <v>-2296596.2200000002</v>
      </c>
      <c r="F165" s="3">
        <v>-1775796.93</v>
      </c>
    </row>
    <row r="169" spans="2:6">
      <c r="B169" s="25" t="s">
        <v>95</v>
      </c>
      <c r="E169" s="3">
        <v>0</v>
      </c>
    </row>
    <row r="171" spans="2:6">
      <c r="B171" s="19" t="s">
        <v>96</v>
      </c>
      <c r="E171" s="31">
        <f>E172</f>
        <v>0</v>
      </c>
      <c r="F171" s="31"/>
    </row>
    <row r="172" spans="2:6">
      <c r="F172" s="3">
        <v>0</v>
      </c>
    </row>
    <row r="173" spans="2:6">
      <c r="B173" s="25"/>
    </row>
    <row r="174" spans="2:6">
      <c r="B174" s="19" t="s">
        <v>97</v>
      </c>
      <c r="E174" s="31">
        <f>E138+E164+E171</f>
        <v>-2482555.6669999938</v>
      </c>
      <c r="F174" s="31">
        <f>F138+F164+F171</f>
        <v>5710231.5999999996</v>
      </c>
    </row>
    <row r="176" spans="2:6">
      <c r="B176" s="19" t="s">
        <v>98</v>
      </c>
      <c r="D176" s="26"/>
      <c r="E176" s="17" t="s">
        <v>3</v>
      </c>
      <c r="F176" s="32" t="s">
        <v>4</v>
      </c>
    </row>
    <row r="177" spans="2:11">
      <c r="B177" s="1" t="s">
        <v>99</v>
      </c>
      <c r="E177" s="3">
        <f>F13</f>
        <v>9915933.2799999993</v>
      </c>
      <c r="F177" s="3">
        <v>2044501.41</v>
      </c>
    </row>
    <row r="178" spans="2:11">
      <c r="B178" s="1" t="s">
        <v>100</v>
      </c>
      <c r="E178" s="3">
        <f>E13</f>
        <v>16868339.5</v>
      </c>
      <c r="F178" s="3">
        <v>9915933.2799999993</v>
      </c>
      <c r="K178" s="1" t="s">
        <v>16</v>
      </c>
    </row>
    <row r="179" spans="2:11">
      <c r="H179" s="33"/>
    </row>
    <row r="180" spans="2:11">
      <c r="B180" s="19" t="s">
        <v>101</v>
      </c>
      <c r="E180" s="34">
        <f>E178-E177</f>
        <v>6952406.2200000007</v>
      </c>
      <c r="F180" s="34">
        <f>F178-F177</f>
        <v>7871431.8699999992</v>
      </c>
    </row>
    <row r="182" spans="2:11">
      <c r="B182" s="60" t="s">
        <v>42</v>
      </c>
      <c r="C182" s="60"/>
      <c r="D182" s="60"/>
      <c r="E182" s="60"/>
      <c r="F182" s="60"/>
    </row>
    <row r="183" spans="2:11">
      <c r="E183" s="61"/>
      <c r="F183" s="61"/>
    </row>
    <row r="184" spans="2:11">
      <c r="B184" s="1" t="s">
        <v>43</v>
      </c>
      <c r="E184" s="61" t="s">
        <v>44</v>
      </c>
      <c r="F184" s="61"/>
    </row>
    <row r="185" spans="2:11">
      <c r="B185" s="57" t="s">
        <v>140</v>
      </c>
      <c r="E185" s="61" t="s">
        <v>141</v>
      </c>
      <c r="F185" s="61"/>
    </row>
    <row r="186" spans="2:11">
      <c r="B186" s="1" t="s">
        <v>45</v>
      </c>
      <c r="E186" s="61" t="s">
        <v>46</v>
      </c>
      <c r="F186" s="61"/>
    </row>
    <row r="187" spans="2:11" ht="15">
      <c r="B187"/>
      <c r="C187"/>
      <c r="D187" s="35"/>
      <c r="E187" s="61" t="s">
        <v>47</v>
      </c>
      <c r="F187" s="61"/>
    </row>
    <row r="188" spans="2:11">
      <c r="I188" s="1" t="s">
        <v>16</v>
      </c>
    </row>
    <row r="194" spans="2:11">
      <c r="K194" s="1" t="s">
        <v>16</v>
      </c>
    </row>
    <row r="195" spans="2:11">
      <c r="B195" s="59" t="s">
        <v>102</v>
      </c>
      <c r="C195" s="59"/>
      <c r="D195" s="59"/>
      <c r="E195" s="59"/>
      <c r="F195" s="59"/>
    </row>
    <row r="196" spans="2:11">
      <c r="B196" s="59" t="s">
        <v>1</v>
      </c>
      <c r="C196" s="59"/>
      <c r="D196" s="59"/>
      <c r="E196" s="59"/>
      <c r="F196" s="59"/>
    </row>
    <row r="198" spans="2:11" ht="15">
      <c r="B198" s="36"/>
      <c r="D198" s="35"/>
      <c r="E198" s="4">
        <v>2021</v>
      </c>
      <c r="F198" s="4">
        <v>2020</v>
      </c>
    </row>
    <row r="199" spans="2:11" ht="15">
      <c r="D199" s="35"/>
      <c r="E199" s="1"/>
      <c r="F199" s="1"/>
      <c r="G199" s="1"/>
    </row>
    <row r="200" spans="2:11" ht="15">
      <c r="B200" s="36" t="s">
        <v>103</v>
      </c>
      <c r="D200" s="35"/>
      <c r="E200" s="21">
        <f>SUM(E201:E202)</f>
        <v>132024617.19</v>
      </c>
      <c r="F200" s="21">
        <f>SUM(F201:F202)</f>
        <v>90342056.890000001</v>
      </c>
    </row>
    <row r="201" spans="2:11" ht="15">
      <c r="B201" s="13" t="s">
        <v>104</v>
      </c>
      <c r="D201" s="35"/>
      <c r="E201" s="37">
        <v>132024617.19</v>
      </c>
      <c r="F201" s="37">
        <v>90342056.890000001</v>
      </c>
      <c r="I201" s="1" t="s">
        <v>16</v>
      </c>
      <c r="K201" s="1" t="s">
        <v>16</v>
      </c>
    </row>
    <row r="202" spans="2:11" ht="15">
      <c r="B202" s="13" t="s">
        <v>105</v>
      </c>
      <c r="D202" s="35"/>
      <c r="E202" s="24"/>
      <c r="F202" s="22"/>
    </row>
    <row r="203" spans="2:11" ht="15">
      <c r="D203" s="35"/>
      <c r="E203" s="1"/>
      <c r="F203" s="1"/>
    </row>
    <row r="204" spans="2:11" ht="15">
      <c r="B204" s="36" t="s">
        <v>106</v>
      </c>
      <c r="D204" s="35"/>
      <c r="E204" s="21">
        <f>SUM(E205:E206)</f>
        <v>77887694.510000005</v>
      </c>
      <c r="F204" s="21">
        <f>SUM(F205:F206)</f>
        <v>48171935.619999997</v>
      </c>
    </row>
    <row r="205" spans="2:11" ht="15">
      <c r="B205" s="13" t="s">
        <v>107</v>
      </c>
      <c r="D205" s="35"/>
      <c r="E205" s="22">
        <v>73823559.109999999</v>
      </c>
      <c r="F205" s="22">
        <v>45329401.789999999</v>
      </c>
    </row>
    <row r="206" spans="2:11" ht="15">
      <c r="B206" s="13" t="s">
        <v>108</v>
      </c>
      <c r="D206" s="35"/>
      <c r="E206" s="22">
        <v>4064135.4</v>
      </c>
      <c r="F206" s="22">
        <v>2842533.83</v>
      </c>
    </row>
    <row r="207" spans="2:11" ht="15">
      <c r="D207" s="35"/>
      <c r="E207" s="1"/>
      <c r="F207" s="1"/>
    </row>
    <row r="208" spans="2:11" ht="15">
      <c r="B208" s="36" t="s">
        <v>109</v>
      </c>
      <c r="D208" s="35"/>
      <c r="E208" s="21">
        <f>E200-E204</f>
        <v>54136922.679999992</v>
      </c>
      <c r="F208" s="21">
        <f>F200-F204</f>
        <v>42170121.270000003</v>
      </c>
    </row>
    <row r="209" spans="2:10" ht="15">
      <c r="D209" s="35"/>
      <c r="E209" s="38"/>
      <c r="F209" s="1"/>
    </row>
    <row r="210" spans="2:10" ht="15">
      <c r="B210" s="36" t="s">
        <v>110</v>
      </c>
      <c r="D210" s="35"/>
      <c r="E210" s="39">
        <f>E211</f>
        <v>1961490.08</v>
      </c>
      <c r="F210" s="39">
        <f>F211</f>
        <v>1664672.85</v>
      </c>
      <c r="J210" s="37"/>
    </row>
    <row r="211" spans="2:10" ht="15">
      <c r="B211" s="13" t="s">
        <v>111</v>
      </c>
      <c r="D211" s="35"/>
      <c r="E211" s="22">
        <v>1961490.08</v>
      </c>
      <c r="F211" s="22">
        <v>1664672.85</v>
      </c>
      <c r="J211" s="37"/>
    </row>
    <row r="212" spans="2:10" ht="15">
      <c r="D212" s="35"/>
      <c r="E212" s="38"/>
      <c r="F212" s="1"/>
      <c r="J212" s="40"/>
    </row>
    <row r="213" spans="2:10" ht="15">
      <c r="B213" s="36" t="s">
        <v>112</v>
      </c>
      <c r="D213" s="35"/>
      <c r="E213" s="21">
        <f>E208-E210</f>
        <v>52175432.599999994</v>
      </c>
      <c r="F213" s="21">
        <f>F208-F210</f>
        <v>40505448.420000002</v>
      </c>
      <c r="J213" s="40"/>
    </row>
    <row r="214" spans="2:10" ht="15">
      <c r="B214" s="36"/>
      <c r="C214" s="36"/>
      <c r="D214" s="35"/>
      <c r="E214" s="40"/>
      <c r="F214" s="40"/>
      <c r="J214" s="37"/>
    </row>
    <row r="215" spans="2:10" ht="15">
      <c r="B215" s="36" t="s">
        <v>113</v>
      </c>
      <c r="D215" s="35"/>
      <c r="E215" s="21">
        <f>E216</f>
        <v>460400.24</v>
      </c>
      <c r="F215" s="21">
        <f>F216</f>
        <v>191740.42</v>
      </c>
      <c r="J215" s="37"/>
    </row>
    <row r="216" spans="2:10" ht="15">
      <c r="B216" s="13" t="s">
        <v>114</v>
      </c>
      <c r="D216" s="35"/>
      <c r="E216" s="22">
        <v>460400.24</v>
      </c>
      <c r="F216" s="22">
        <v>191740.42</v>
      </c>
      <c r="J216" s="37"/>
    </row>
    <row r="217" spans="2:10" ht="15">
      <c r="D217" s="35"/>
      <c r="E217" s="38"/>
      <c r="F217" s="1"/>
      <c r="J217" s="37"/>
    </row>
    <row r="218" spans="2:10" ht="15">
      <c r="B218" s="36" t="s">
        <v>115</v>
      </c>
      <c r="D218" s="35"/>
      <c r="E218" s="21">
        <f>E213+E215</f>
        <v>52635832.839999996</v>
      </c>
      <c r="F218" s="21">
        <f>F213+F215</f>
        <v>40697188.840000004</v>
      </c>
      <c r="J218" s="37"/>
    </row>
    <row r="219" spans="2:10" ht="15">
      <c r="D219" s="35"/>
      <c r="E219" s="1"/>
      <c r="F219" s="1"/>
      <c r="J219" s="40"/>
    </row>
    <row r="220" spans="2:10" ht="15">
      <c r="B220" s="36" t="s">
        <v>116</v>
      </c>
      <c r="D220" s="35"/>
      <c r="E220" s="41">
        <f>SUM(E221:E223)</f>
        <v>51463902.069999993</v>
      </c>
      <c r="F220" s="41">
        <f>SUM(F221:F223)</f>
        <v>33676463.32</v>
      </c>
      <c r="J220" s="40"/>
    </row>
    <row r="221" spans="2:10" ht="15">
      <c r="B221" s="13" t="s">
        <v>117</v>
      </c>
      <c r="D221" s="35"/>
      <c r="E221" s="22">
        <v>43550839.649999999</v>
      </c>
      <c r="F221" s="22">
        <v>26281830.059999999</v>
      </c>
      <c r="J221" s="37"/>
    </row>
    <row r="222" spans="2:10" ht="15">
      <c r="B222" s="13" t="s">
        <v>118</v>
      </c>
      <c r="D222" s="35"/>
      <c r="E222" s="22">
        <v>7920322.4400000004</v>
      </c>
      <c r="F222" s="22">
        <v>7263462.3799999999</v>
      </c>
      <c r="J222" s="37"/>
    </row>
    <row r="223" spans="2:10" ht="15">
      <c r="B223" s="13" t="s">
        <v>119</v>
      </c>
      <c r="D223" s="35"/>
      <c r="E223" s="22">
        <v>-7260.02</v>
      </c>
      <c r="F223" s="22">
        <v>131170.88</v>
      </c>
      <c r="J223" s="40"/>
    </row>
    <row r="224" spans="2:10" ht="15">
      <c r="D224" s="35"/>
      <c r="E224" s="1"/>
      <c r="F224" s="1"/>
      <c r="J224" s="37"/>
    </row>
    <row r="225" spans="2:10" ht="15">
      <c r="B225" s="36" t="s">
        <v>120</v>
      </c>
      <c r="D225" s="35"/>
      <c r="E225" s="41">
        <f>E218-E220</f>
        <v>1171930.7700000033</v>
      </c>
      <c r="F225" s="41">
        <f>F218-F220</f>
        <v>7020725.5200000033</v>
      </c>
      <c r="J225" s="37"/>
    </row>
    <row r="226" spans="2:10">
      <c r="J226" s="40"/>
    </row>
    <row r="227" spans="2:10">
      <c r="B227" s="60" t="s">
        <v>42</v>
      </c>
      <c r="C227" s="60"/>
      <c r="D227" s="60"/>
      <c r="E227" s="60"/>
      <c r="F227" s="60"/>
      <c r="J227" s="40"/>
    </row>
    <row r="228" spans="2:10">
      <c r="B228" s="1" t="s">
        <v>43</v>
      </c>
      <c r="E228" s="61" t="s">
        <v>44</v>
      </c>
      <c r="F228" s="61"/>
      <c r="J228" s="40"/>
    </row>
    <row r="229" spans="2:10">
      <c r="B229" s="57" t="s">
        <v>140</v>
      </c>
      <c r="E229" s="61" t="s">
        <v>141</v>
      </c>
      <c r="F229" s="61"/>
      <c r="J229" s="40"/>
    </row>
    <row r="230" spans="2:10">
      <c r="B230" s="1" t="s">
        <v>45</v>
      </c>
      <c r="E230" s="61" t="s">
        <v>46</v>
      </c>
      <c r="F230" s="61"/>
      <c r="J230" s="40"/>
    </row>
    <row r="231" spans="2:10">
      <c r="E231" s="61" t="s">
        <v>47</v>
      </c>
      <c r="F231" s="61"/>
      <c r="J231" s="40"/>
    </row>
    <row r="232" spans="2:10">
      <c r="E232" s="61"/>
      <c r="F232" s="61"/>
      <c r="J232" s="40"/>
    </row>
    <row r="233" spans="2:10">
      <c r="D233" s="42"/>
      <c r="J233" s="37"/>
    </row>
    <row r="234" spans="2:10">
      <c r="E234" s="4"/>
      <c r="J234" s="40"/>
    </row>
    <row r="235" spans="2:10">
      <c r="D235" s="43"/>
      <c r="E235" s="1"/>
      <c r="J235" s="37"/>
    </row>
    <row r="236" spans="2:10">
      <c r="E236" s="44"/>
    </row>
    <row r="237" spans="2:10">
      <c r="E237" s="37"/>
    </row>
    <row r="238" spans="2:10">
      <c r="E238" s="24"/>
    </row>
    <row r="239" spans="2:10">
      <c r="B239" s="59" t="s">
        <v>121</v>
      </c>
      <c r="C239" s="59"/>
      <c r="D239" s="59"/>
      <c r="E239" s="59"/>
      <c r="F239" s="59"/>
    </row>
    <row r="240" spans="2:10">
      <c r="B240" s="60" t="s">
        <v>1</v>
      </c>
      <c r="C240" s="60"/>
      <c r="D240" s="60"/>
      <c r="E240" s="60"/>
      <c r="F240" s="60"/>
    </row>
    <row r="241" spans="2:17">
      <c r="E241" s="22"/>
    </row>
    <row r="242" spans="2:17">
      <c r="E242" s="22"/>
    </row>
    <row r="243" spans="2:17">
      <c r="E243" s="25">
        <v>2021</v>
      </c>
      <c r="F243" s="45" t="s">
        <v>4</v>
      </c>
    </row>
    <row r="244" spans="2:17">
      <c r="B244" s="25" t="s">
        <v>122</v>
      </c>
      <c r="E244" s="46">
        <f>E245</f>
        <v>1171930.77</v>
      </c>
      <c r="F244" s="47">
        <f>F245</f>
        <v>7020725.5199999996</v>
      </c>
    </row>
    <row r="245" spans="2:17">
      <c r="B245" s="1" t="s">
        <v>123</v>
      </c>
      <c r="E245" s="52">
        <v>1171930.77</v>
      </c>
      <c r="F245" s="47">
        <v>7020725.5199999996</v>
      </c>
    </row>
    <row r="246" spans="2:17">
      <c r="B246" s="25" t="s">
        <v>124</v>
      </c>
      <c r="E246" s="41">
        <v>23493609.460000001</v>
      </c>
      <c r="F246" s="48">
        <v>7808728.6699999999</v>
      </c>
    </row>
    <row r="247" spans="2:17">
      <c r="E247" s="22"/>
    </row>
    <row r="248" spans="2:17">
      <c r="B248" s="60" t="s">
        <v>42</v>
      </c>
      <c r="C248" s="60"/>
      <c r="D248" s="60"/>
      <c r="E248" s="60"/>
      <c r="F248" s="60"/>
    </row>
    <row r="250" spans="2:17">
      <c r="B250" s="1" t="s">
        <v>43</v>
      </c>
      <c r="E250" s="61" t="s">
        <v>44</v>
      </c>
      <c r="F250" s="61"/>
    </row>
    <row r="251" spans="2:17">
      <c r="B251" s="57" t="s">
        <v>140</v>
      </c>
      <c r="E251" s="61" t="s">
        <v>141</v>
      </c>
      <c r="F251" s="61"/>
    </row>
    <row r="252" spans="2:17">
      <c r="B252" s="1" t="s">
        <v>45</v>
      </c>
      <c r="E252" s="61" t="s">
        <v>46</v>
      </c>
      <c r="F252" s="61"/>
    </row>
    <row r="253" spans="2:17">
      <c r="E253" s="61" t="s">
        <v>47</v>
      </c>
      <c r="F253" s="61"/>
    </row>
    <row r="254" spans="2:17">
      <c r="E254" s="40"/>
    </row>
    <row r="255" spans="2:17" ht="15">
      <c r="E255" s="22"/>
      <c r="H255"/>
      <c r="I255"/>
      <c r="J255"/>
      <c r="K255"/>
      <c r="L255"/>
      <c r="M255"/>
      <c r="N255"/>
      <c r="O255"/>
      <c r="P255"/>
      <c r="Q255"/>
    </row>
    <row r="256" spans="2:17" ht="15">
      <c r="E256" s="38"/>
      <c r="H256"/>
      <c r="I256"/>
      <c r="J256"/>
      <c r="K256"/>
      <c r="L256"/>
      <c r="M256"/>
      <c r="N256"/>
      <c r="O256"/>
      <c r="P256"/>
      <c r="Q256"/>
    </row>
    <row r="257" spans="2:17" ht="15">
      <c r="E257" s="1"/>
      <c r="H257"/>
      <c r="I257"/>
      <c r="J257"/>
      <c r="K257"/>
      <c r="L257"/>
      <c r="M257"/>
      <c r="N257"/>
      <c r="O257"/>
      <c r="P257"/>
      <c r="Q257"/>
    </row>
    <row r="258" spans="2:17" ht="15">
      <c r="E258" s="1"/>
      <c r="H258"/>
      <c r="I258"/>
      <c r="J258"/>
      <c r="K258"/>
      <c r="L258"/>
      <c r="M258"/>
      <c r="N258"/>
      <c r="O258"/>
      <c r="P258"/>
      <c r="Q258"/>
    </row>
    <row r="259" spans="2:17" ht="15">
      <c r="B259" s="59" t="s">
        <v>125</v>
      </c>
      <c r="C259" s="59"/>
      <c r="D259" s="59"/>
      <c r="E259" s="59"/>
      <c r="F259" s="59"/>
      <c r="H259"/>
      <c r="I259"/>
      <c r="J259"/>
      <c r="K259"/>
      <c r="L259"/>
      <c r="M259"/>
      <c r="N259"/>
      <c r="O259"/>
      <c r="P259"/>
      <c r="Q259"/>
    </row>
    <row r="260" spans="2:17" ht="15">
      <c r="B260" s="59" t="s">
        <v>1</v>
      </c>
      <c r="C260" s="59"/>
      <c r="D260" s="59"/>
      <c r="E260" s="59"/>
      <c r="F260" s="59"/>
      <c r="H260"/>
      <c r="I260"/>
      <c r="J260"/>
      <c r="K260"/>
      <c r="L260"/>
      <c r="M260"/>
      <c r="N260"/>
      <c r="O260"/>
      <c r="P260"/>
      <c r="Q260"/>
    </row>
    <row r="261" spans="2:17">
      <c r="E261" s="22"/>
    </row>
    <row r="262" spans="2:17">
      <c r="E262" s="22"/>
    </row>
    <row r="263" spans="2:17" ht="15" customHeight="1">
      <c r="B263" s="62" t="s">
        <v>133</v>
      </c>
      <c r="C263" s="25"/>
      <c r="D263" s="62" t="s">
        <v>134</v>
      </c>
      <c r="E263" s="62" t="s">
        <v>135</v>
      </c>
      <c r="F263" s="63" t="s">
        <v>127</v>
      </c>
      <c r="G263" s="65" t="s">
        <v>136</v>
      </c>
    </row>
    <row r="264" spans="2:17">
      <c r="B264" s="59"/>
      <c r="C264" s="25"/>
      <c r="D264" s="59"/>
      <c r="E264" s="59"/>
      <c r="F264" s="64"/>
      <c r="G264" s="64"/>
    </row>
    <row r="265" spans="2:17">
      <c r="B265" s="56" t="s">
        <v>137</v>
      </c>
      <c r="D265" s="51">
        <v>50000</v>
      </c>
      <c r="E265" s="53">
        <v>7887417.3799999999</v>
      </c>
      <c r="F265" s="53">
        <v>-1209436.17</v>
      </c>
      <c r="G265" s="53">
        <f>SUM(D265:F265)</f>
        <v>6727981.21</v>
      </c>
    </row>
    <row r="266" spans="2:17">
      <c r="B266" s="1" t="s">
        <v>127</v>
      </c>
      <c r="D266" s="43" t="s">
        <v>126</v>
      </c>
      <c r="E266" s="54" t="s">
        <v>126</v>
      </c>
      <c r="F266" s="47">
        <v>7020725.5199999996</v>
      </c>
      <c r="G266" s="47">
        <f>SUM(D266:F266)</f>
        <v>7020725.5199999996</v>
      </c>
      <c r="O266" s="1" t="s">
        <v>16</v>
      </c>
    </row>
    <row r="267" spans="2:17">
      <c r="B267" s="1" t="s">
        <v>128</v>
      </c>
      <c r="D267" s="43" t="s">
        <v>126</v>
      </c>
      <c r="E267" s="47">
        <v>5811289.3499999996</v>
      </c>
      <c r="F267" s="47">
        <v>-5811289.3499999996</v>
      </c>
      <c r="G267" s="58" t="s">
        <v>126</v>
      </c>
    </row>
    <row r="268" spans="2:17">
      <c r="B268" s="56" t="s">
        <v>138</v>
      </c>
      <c r="D268" s="55">
        <v>50000</v>
      </c>
      <c r="E268" s="53">
        <f>SUM(E265:E267)</f>
        <v>13698706.73</v>
      </c>
      <c r="F268" s="55" t="s">
        <v>126</v>
      </c>
      <c r="G268" s="53">
        <f t="shared" ref="G268:G271" si="0">SUM(D268:F268)</f>
        <v>13748706.73</v>
      </c>
    </row>
    <row r="269" spans="2:17">
      <c r="B269" s="1" t="s">
        <v>127</v>
      </c>
      <c r="D269" s="43" t="s">
        <v>126</v>
      </c>
      <c r="E269" s="54" t="s">
        <v>126</v>
      </c>
      <c r="F269" s="47">
        <v>1171930.77</v>
      </c>
      <c r="G269" s="47">
        <f t="shared" si="0"/>
        <v>1171930.77</v>
      </c>
      <c r="K269" s="57" t="s">
        <v>16</v>
      </c>
    </row>
    <row r="270" spans="2:17">
      <c r="B270" s="1" t="s">
        <v>128</v>
      </c>
      <c r="D270" s="43" t="s">
        <v>126</v>
      </c>
      <c r="E270" s="47">
        <v>1171930.77</v>
      </c>
      <c r="F270" s="47">
        <v>-1171930.77</v>
      </c>
      <c r="G270" s="58" t="s">
        <v>126</v>
      </c>
    </row>
    <row r="271" spans="2:17">
      <c r="B271" s="56" t="s">
        <v>139</v>
      </c>
      <c r="D271" s="55">
        <f>SUM(D268:D270)</f>
        <v>50000</v>
      </c>
      <c r="E271" s="53">
        <f>SUM(E268:E270)</f>
        <v>14870637.5</v>
      </c>
      <c r="F271" s="55" t="s">
        <v>126</v>
      </c>
      <c r="G271" s="53">
        <f t="shared" si="0"/>
        <v>14920637.5</v>
      </c>
    </row>
    <row r="273" spans="1:11">
      <c r="B273" s="60" t="s">
        <v>42</v>
      </c>
      <c r="C273" s="60"/>
      <c r="D273" s="60"/>
      <c r="E273" s="60"/>
      <c r="F273" s="60"/>
    </row>
    <row r="274" spans="1:11">
      <c r="J274" s="49"/>
    </row>
    <row r="275" spans="1:11">
      <c r="B275" s="1" t="s">
        <v>43</v>
      </c>
      <c r="E275" s="61" t="s">
        <v>44</v>
      </c>
      <c r="F275" s="61"/>
      <c r="J275" s="43"/>
    </row>
    <row r="276" spans="1:11">
      <c r="B276" s="57" t="s">
        <v>140</v>
      </c>
      <c r="E276" s="61" t="s">
        <v>141</v>
      </c>
      <c r="F276" s="61"/>
      <c r="J276" s="43"/>
    </row>
    <row r="277" spans="1:11">
      <c r="B277" s="1" t="s">
        <v>45</v>
      </c>
      <c r="E277" s="61" t="s">
        <v>46</v>
      </c>
      <c r="F277" s="61"/>
      <c r="J277" s="43"/>
    </row>
    <row r="278" spans="1:11" ht="15">
      <c r="A278"/>
      <c r="B278"/>
      <c r="C278"/>
      <c r="D278" s="35"/>
      <c r="E278" s="61" t="s">
        <v>47</v>
      </c>
      <c r="F278" s="61"/>
      <c r="G278"/>
      <c r="J278" s="43"/>
    </row>
    <row r="279" spans="1:11" ht="15">
      <c r="A279"/>
      <c r="B279"/>
      <c r="C279"/>
      <c r="D279" s="35"/>
      <c r="E279"/>
      <c r="F279"/>
      <c r="G279"/>
      <c r="J279" s="43"/>
    </row>
    <row r="280" spans="1:11" ht="15">
      <c r="A280"/>
      <c r="B280"/>
      <c r="C280"/>
      <c r="D280" s="35"/>
      <c r="E280"/>
      <c r="F280"/>
      <c r="G280"/>
      <c r="J280" s="43"/>
    </row>
    <row r="281" spans="1:11" ht="15">
      <c r="A281"/>
      <c r="B281"/>
      <c r="C281"/>
      <c r="D281" s="35"/>
      <c r="E281"/>
      <c r="F281"/>
      <c r="G281"/>
      <c r="J281" s="43"/>
    </row>
    <row r="282" spans="1:11" ht="15">
      <c r="A282"/>
      <c r="B282"/>
      <c r="C282"/>
      <c r="D282" s="35"/>
      <c r="E282"/>
      <c r="F282"/>
      <c r="G282"/>
      <c r="J282" s="43"/>
    </row>
    <row r="283" spans="1:11" ht="15">
      <c r="A283"/>
      <c r="B283"/>
      <c r="C283"/>
      <c r="D283" s="35"/>
      <c r="E283"/>
      <c r="F283"/>
      <c r="G283"/>
      <c r="J283" s="43"/>
    </row>
    <row r="284" spans="1:11" ht="15">
      <c r="A284"/>
      <c r="B284"/>
      <c r="C284"/>
      <c r="D284" s="35"/>
      <c r="E284"/>
      <c r="F284"/>
      <c r="G284"/>
      <c r="J284" s="43"/>
    </row>
    <row r="285" spans="1:11" ht="15">
      <c r="A285"/>
      <c r="B285"/>
      <c r="C285"/>
      <c r="D285" s="35"/>
      <c r="E285"/>
      <c r="F285"/>
      <c r="G285"/>
      <c r="J285" s="43"/>
    </row>
    <row r="286" spans="1:11" ht="15">
      <c r="A286"/>
      <c r="B286"/>
      <c r="C286"/>
      <c r="D286" s="35"/>
      <c r="E286"/>
      <c r="F286"/>
      <c r="G286"/>
      <c r="J286" s="43"/>
    </row>
    <row r="287" spans="1:11" ht="15">
      <c r="E287"/>
      <c r="F287"/>
      <c r="J287" s="43" t="s">
        <v>16</v>
      </c>
    </row>
    <row r="288" spans="1:11">
      <c r="J288" s="43"/>
      <c r="K288" s="2"/>
    </row>
    <row r="289" spans="5:11">
      <c r="J289" s="43"/>
      <c r="K289" s="2"/>
    </row>
    <row r="290" spans="5:11">
      <c r="J290" s="43"/>
      <c r="K290" s="2"/>
    </row>
    <row r="291" spans="5:11">
      <c r="J291" s="43"/>
      <c r="K291" s="2"/>
    </row>
    <row r="292" spans="5:11">
      <c r="J292" s="43"/>
      <c r="K292" s="2"/>
    </row>
    <row r="293" spans="5:11">
      <c r="J293" s="43"/>
      <c r="K293" s="2"/>
    </row>
    <row r="294" spans="5:11">
      <c r="G294" s="3" t="s">
        <v>16</v>
      </c>
      <c r="J294" s="43"/>
      <c r="K294" s="2"/>
    </row>
    <row r="295" spans="5:11">
      <c r="J295" s="43"/>
      <c r="K295" s="2"/>
    </row>
    <row r="296" spans="5:11">
      <c r="E296" s="50"/>
      <c r="J296" s="51"/>
      <c r="K296" s="26"/>
    </row>
    <row r="297" spans="5:11">
      <c r="E297" s="50"/>
    </row>
    <row r="298" spans="5:11">
      <c r="E298" s="50"/>
    </row>
    <row r="299" spans="5:11">
      <c r="E299" s="50"/>
    </row>
    <row r="300" spans="5:11">
      <c r="E300" s="50"/>
    </row>
  </sheetData>
  <mergeCells count="49">
    <mergeCell ref="G263:G264"/>
    <mergeCell ref="E187:F187"/>
    <mergeCell ref="E228:F228"/>
    <mergeCell ref="E277:F277"/>
    <mergeCell ref="E278:F278"/>
    <mergeCell ref="B273:F273"/>
    <mergeCell ref="E275:F275"/>
    <mergeCell ref="E276:F276"/>
    <mergeCell ref="B248:F248"/>
    <mergeCell ref="E250:F250"/>
    <mergeCell ref="E251:F251"/>
    <mergeCell ref="E252:F252"/>
    <mergeCell ref="E253:F253"/>
    <mergeCell ref="E230:F230"/>
    <mergeCell ref="E231:F231"/>
    <mergeCell ref="E232:F232"/>
    <mergeCell ref="B263:B264"/>
    <mergeCell ref="D263:D264"/>
    <mergeCell ref="E263:E264"/>
    <mergeCell ref="F263:F264"/>
    <mergeCell ref="B259:F259"/>
    <mergeCell ref="B260:F260"/>
    <mergeCell ref="B239:F239"/>
    <mergeCell ref="B240:F240"/>
    <mergeCell ref="E186:F186"/>
    <mergeCell ref="B195:F195"/>
    <mergeCell ref="B196:F196"/>
    <mergeCell ref="B227:F227"/>
    <mergeCell ref="E229:F229"/>
    <mergeCell ref="B134:F134"/>
    <mergeCell ref="B182:F182"/>
    <mergeCell ref="E183:F183"/>
    <mergeCell ref="E184:F184"/>
    <mergeCell ref="E185:F185"/>
    <mergeCell ref="E123:F123"/>
    <mergeCell ref="E124:F124"/>
    <mergeCell ref="E125:F125"/>
    <mergeCell ref="E126:F126"/>
    <mergeCell ref="B133:F133"/>
    <mergeCell ref="E74:F74"/>
    <mergeCell ref="E75:F75"/>
    <mergeCell ref="B83:F83"/>
    <mergeCell ref="B84:F84"/>
    <mergeCell ref="B121:F121"/>
    <mergeCell ref="B6:E6"/>
    <mergeCell ref="B7:E7"/>
    <mergeCell ref="B70:F70"/>
    <mergeCell ref="E72:F72"/>
    <mergeCell ref="E73:F73"/>
  </mergeCells>
  <pageMargins left="0.7" right="0.7" top="0.75" bottom="0.75" header="0.511811023622047" footer="0.511811023622047"/>
  <pageSetup paperSize="9" scale="37" orientation="portrait" horizontalDpi="300" verticalDpi="300"/>
  <rowBreaks count="4" manualBreakCount="4">
    <brk id="126" max="16383" man="1"/>
    <brk id="186" max="16383" man="1"/>
    <brk id="233" max="16383" man="1"/>
    <brk id="25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Daniel de Souza</dc:creator>
  <cp:lastModifiedBy>edesiocf@yahoo.com.br</cp:lastModifiedBy>
  <cp:revision>3</cp:revision>
  <dcterms:created xsi:type="dcterms:W3CDTF">2015-06-05T18:19:00Z</dcterms:created>
  <dcterms:modified xsi:type="dcterms:W3CDTF">2026-05-16T18:31:46Z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F4988F698390485397E2F51EDE743A60_13</vt:lpwstr>
  </property>
  <property fmtid="{D5CDD505-2E9C-101B-9397-08002B2CF9AE}" pid="3" name="KSOProductBuildVer">
    <vt:lpwstr>1046-12.1.0.26372</vt:lpwstr>
  </property>
  <property fmtid="{D5CDD505-2E9C-101B-9397-08002B2CF9AE}" pid="4" name="CalculationRule">
    <vt:i4>0</vt:i4>
  </property>
</Properties>
</file>