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2\CONTABILIDADE SOCIETÁRIA\"/>
    </mc:Choice>
  </mc:AlternateContent>
  <xr:revisionPtr revIDLastSave="0" documentId="13_ncr:1_{A5934151-CC49-4AE9-A228-450D28F064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022" sheetId="1" r:id="rId1"/>
  </sheets>
  <calcPr calcId="181029"/>
</workbook>
</file>

<file path=xl/calcChain.xml><?xml version="1.0" encoding="utf-8"?>
<calcChain xmlns="http://schemas.openxmlformats.org/spreadsheetml/2006/main">
  <c r="F249" i="1" l="1"/>
  <c r="E249" i="1"/>
  <c r="F62" i="1"/>
  <c r="E62" i="1"/>
  <c r="E29" i="1"/>
  <c r="E24" i="1"/>
  <c r="D276" i="1" l="1"/>
  <c r="G275" i="1"/>
  <c r="G274" i="1"/>
  <c r="G273" i="1"/>
  <c r="E272" i="1"/>
  <c r="G272" i="1" s="1"/>
  <c r="G271" i="1"/>
  <c r="G269" i="1"/>
  <c r="G268" i="1"/>
  <c r="F223" i="1"/>
  <c r="E223" i="1"/>
  <c r="F218" i="1"/>
  <c r="E218" i="1"/>
  <c r="F213" i="1"/>
  <c r="E213" i="1"/>
  <c r="F207" i="1"/>
  <c r="E207" i="1"/>
  <c r="F203" i="1"/>
  <c r="E203" i="1"/>
  <c r="F182" i="1"/>
  <c r="E180" i="1"/>
  <c r="E179" i="1"/>
  <c r="F166" i="1"/>
  <c r="E166" i="1"/>
  <c r="F139" i="1"/>
  <c r="F176" i="1" s="1"/>
  <c r="F103" i="1"/>
  <c r="E103" i="1"/>
  <c r="F96" i="1"/>
  <c r="E96" i="1"/>
  <c r="F92" i="1"/>
  <c r="E92" i="1"/>
  <c r="F88" i="1"/>
  <c r="E88" i="1"/>
  <c r="E58" i="1"/>
  <c r="E49" i="1"/>
  <c r="F49" i="1"/>
  <c r="F35" i="1"/>
  <c r="E35" i="1"/>
  <c r="E22" i="1" s="1"/>
  <c r="F29" i="1"/>
  <c r="F24" i="1"/>
  <c r="F11" i="1"/>
  <c r="E11" i="1"/>
  <c r="F67" i="1" l="1"/>
  <c r="E67" i="1"/>
  <c r="E211" i="1"/>
  <c r="E216" i="1" s="1"/>
  <c r="E221" i="1" s="1"/>
  <c r="E228" i="1" s="1"/>
  <c r="F22" i="1"/>
  <c r="F40" i="1" s="1"/>
  <c r="F211" i="1"/>
  <c r="F216" i="1" s="1"/>
  <c r="F221" i="1" s="1"/>
  <c r="F228" i="1" s="1"/>
  <c r="E94" i="1"/>
  <c r="E101" i="1" s="1"/>
  <c r="E109" i="1" s="1"/>
  <c r="E112" i="1" s="1"/>
  <c r="E182" i="1"/>
  <c r="F94" i="1"/>
  <c r="F101" i="1" s="1"/>
  <c r="F109" i="1" s="1"/>
  <c r="F112" i="1" s="1"/>
  <c r="F117" i="1" s="1"/>
  <c r="E276" i="1"/>
  <c r="G276" i="1" s="1"/>
  <c r="E40" i="1"/>
  <c r="E117" i="1" l="1"/>
  <c r="E140" i="1" s="1"/>
  <c r="E139" i="1" s="1"/>
  <c r="E176" i="1" s="1"/>
</calcChain>
</file>

<file path=xl/sharedStrings.xml><?xml version="1.0" encoding="utf-8"?>
<sst xmlns="http://schemas.openxmlformats.org/spreadsheetml/2006/main" count="247" uniqueCount="150">
  <si>
    <t>BALANÇO PATRIMONIAL EM 2022 E 2021</t>
  </si>
  <si>
    <t>(Valores expressos em reais R$)</t>
  </si>
  <si>
    <t>ATIVO</t>
  </si>
  <si>
    <t>2022</t>
  </si>
  <si>
    <t>2021</t>
  </si>
  <si>
    <t>CIRCULANTE</t>
  </si>
  <si>
    <t>Nota</t>
  </si>
  <si>
    <t>CAIXA E EQUIVALENTES DE CAIXA</t>
  </si>
  <si>
    <t>CLIENTES</t>
  </si>
  <si>
    <t>CLIENTES A FATURAR</t>
  </si>
  <si>
    <t>CRÉDITOS TRIBUTÁRIOS</t>
  </si>
  <si>
    <t>CRÉDITOS COM FUNCIONÁRIOS</t>
  </si>
  <si>
    <t>ALMOXARIFADO</t>
  </si>
  <si>
    <t>OUTROS CRÉDITOS</t>
  </si>
  <si>
    <t>NÃO CIRCULANTE</t>
  </si>
  <si>
    <t>REALIZÁVEL A LONGO PRAZO</t>
  </si>
  <si>
    <t>DEPÓSITOS JUDICIAIS</t>
  </si>
  <si>
    <t>TRIBUTOS DIFERIDOS</t>
  </si>
  <si>
    <t>IMOBILIZADO</t>
  </si>
  <si>
    <t>BENS EM OPERAÇÃO</t>
  </si>
  <si>
    <t>(-) DEPRECIAÇÃO ACUMULADA</t>
  </si>
  <si>
    <t>(-) PERDAS POR DESVALORIZAÇÃO</t>
  </si>
  <si>
    <t>INTANGÍVEL</t>
  </si>
  <si>
    <t>PROGRAMAS DE COMPUTADORES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</si>
  <si>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</si>
  <si>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</si>
  <si>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</si>
  <si>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</si>
  <si>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</si>
  <si>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</si>
  <si>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ADIANTAMENTO DE CLIENTES</t>
  </si>
  <si>
    <t>OUTRAS OBRIGAÇÕES</t>
  </si>
  <si>
    <t>PROVISÕES PARA CONTINGÊNCIAS</t>
  </si>
  <si>
    <t>PATRIMÔNIO LÍQUIDO</t>
  </si>
  <si>
    <t>CAPITAL SOCIAL</t>
  </si>
  <si>
    <t>LUCROS ACUMULADOS</t>
  </si>
  <si>
    <t xml:space="preserve"> </t>
  </si>
  <si>
    <t>TOTAL DO PASSIVO</t>
  </si>
  <si>
    <t>Fortaleza, 31 de dezembro de 2022</t>
  </si>
  <si>
    <t>Presidente</t>
  </si>
  <si>
    <t>Contador</t>
  </si>
  <si>
    <t>____________________________________________________________________________________________________________________</t>
  </si>
  <si>
    <t>DEMONSTRAÇÃO DE RESULTADO DO EXERCÍCIO EM 2022 E 2021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</si>
  <si>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</si>
  <si>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</si>
  <si>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</si>
  <si>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</si>
  <si>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</si>
  <si>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</si>
  <si>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</si>
  <si>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</si>
  <si>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</si>
  <si>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</si>
  <si>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-</t>
  </si>
  <si>
    <t>RESULTADO BRUTO</t>
  </si>
  <si>
    <t>(+/-) RECEITAS (DESPESAS) OPERACIONAIS</t>
  </si>
  <si>
    <t>(-) DESPESAS ADMINISTRATIVAS</t>
  </si>
  <si>
    <t>(-) DESPESAS TRIBUTÁRIAS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</si>
  <si>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</si>
  <si>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</si>
  <si>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</si>
  <si>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</si>
  <si>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</si>
  <si>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</si>
  <si>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</si>
  <si>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</si>
  <si>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(+) IMPOSTOS DIFERIDOS</t>
  </si>
  <si>
    <t>LUCRO/PREJUÍZO LÍQUIDO DO EXERCÍCIO</t>
  </si>
  <si>
    <t>DEMONSTRAÇÃO DE FLUXO DE CAIXA – MÉTODO INDIRETO EM 31 DE DEZEMBRO DE 2022 E 2021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</si>
  <si>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</si>
  <si>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</si>
  <si>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</si>
  <si>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</si>
  <si>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</si>
  <si>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(+/-) Ajustes de Exercícios Anteriores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</si>
  <si>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</si>
  <si>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</si>
  <si>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</si>
  <si>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</si>
  <si>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</si>
  <si>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Outros Créditos</t>
  </si>
  <si>
    <t>(Aumento)/Diminuição de Tributos Diferidos</t>
  </si>
  <si>
    <t>(Aumento)/Diminuição de Clientes a Faturar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</si>
  <si>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</si>
  <si>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</si>
  <si>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</si>
  <si>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</si>
  <si>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Adiantamento de Clientes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</si>
  <si>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</si>
  <si>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</si>
  <si>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</si>
  <si>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</si>
  <si>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Baixa de Imobilizado / Intangível</t>
  </si>
  <si>
    <t>Baixa de Depreciação / Amortização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</si>
  <si>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</si>
  <si>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</si>
  <si>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</si>
  <si>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</si>
  <si>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</si>
  <si>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</si>
  <si>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</si>
  <si>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DEMONSTRAÇÃO DO VALOR ADICIONADO REALIZADA EM 31 DE DEZEMBRO DE 2022 E 2021</t>
  </si>
  <si>
    <t>RECEITAS</t>
  </si>
  <si>
    <t>Vendas de mercadorias, produtos e serviços</t>
  </si>
  <si>
    <t>Outras receitas operacionais</t>
  </si>
  <si>
    <t>INSUMOS ADQUIRIDOS DE TERCEIROS</t>
  </si>
  <si>
    <t>Custos dos Serviços Prestados</t>
  </si>
  <si>
    <t>Materiais, energia, serviços de terceiros e outros</t>
  </si>
  <si>
    <t>VALOR ADICIONADO BRUTO</t>
  </si>
  <si>
    <t>RETENÇÕES</t>
  </si>
  <si>
    <t>Depreciação, Amortização e Exaustão</t>
  </si>
  <si>
    <t xml:space="preserve">VALOR ADICIONADO LÍQUIDO </t>
  </si>
  <si>
    <t>VALOR ADICIONADO RECEBIDO EM TRANSFERÊNCIA</t>
  </si>
  <si>
    <t>Receitas Financeiras</t>
  </si>
  <si>
    <t>VALOR ADICIONADO TOTAL A DISTRIBUIR</t>
  </si>
  <si>
    <t>DISTRIBUIÇÃO DO VALOR ADICIONADO</t>
  </si>
  <si>
    <t>Pessoal e Encargos</t>
  </si>
  <si>
    <t>Impostos, taxas e contribuições</t>
  </si>
  <si>
    <t>Despesas financeiras</t>
  </si>
  <si>
    <t>Lucros (prejuízos) retidos</t>
  </si>
  <si>
    <t>RESULTADO LÍQUIDO DO EXERCÍCIO</t>
  </si>
  <si>
    <t>Outros resultados abrangentes</t>
  </si>
  <si>
    <t>RESULTADOS ABRANGENTES DO EXERCÍCIO</t>
  </si>
  <si>
    <t>DESCRIÇÃO</t>
  </si>
  <si>
    <t xml:space="preserve">CAPITAL SOCIAL </t>
  </si>
  <si>
    <t>RESERVAS DE LUCROS</t>
  </si>
  <si>
    <t>LUCROS/PREJUÍZOS DO EXERCÍCIO</t>
  </si>
  <si>
    <t>TOTAL</t>
  </si>
  <si>
    <t>Saldo em 31/12/2022</t>
  </si>
  <si>
    <t>Lucros/Prejuízos do Exercício</t>
  </si>
  <si>
    <t>Transferências p/ Reservas de Lucros Retidos</t>
  </si>
  <si>
    <t>José Lassance de Castro e Silva</t>
  </si>
  <si>
    <t>CPF Nº 235.744.453-34</t>
  </si>
  <si>
    <t>Rafael Miranda de Figueiredo</t>
  </si>
  <si>
    <t>CPF 002.813.703-54</t>
  </si>
  <si>
    <t>CRC/CE: 20.880</t>
  </si>
  <si>
    <t>(Reapresentação)</t>
  </si>
  <si>
    <t>PROV ISÕES</t>
  </si>
  <si>
    <t xml:space="preserve">          Contador</t>
  </si>
  <si>
    <t>nº de ações do capital social</t>
  </si>
  <si>
    <t>Lucro básico e diluido por ação (em R$)</t>
  </si>
  <si>
    <t>(Aumento)/Diminuição de Estoques de Serviços a Faturar</t>
  </si>
  <si>
    <t>(Aumento)/Diminuição de Despesas a Apropriar/Outros Créditos</t>
  </si>
  <si>
    <t>Aumento/(Diminuição) de Receita Diferida</t>
  </si>
  <si>
    <t>DEMONSTRAÇÃO DO RESULTADO ABRANGENTE REALIZADA EM 31 DE DEZEMBRO DE 2022 E 2021</t>
  </si>
  <si>
    <t>DEMONSTRAÇÃO DAS MUTAÇÕES DO PATRIMÔNIO LÍQUIDO EM 31 DE DEZEMBRO DE  2022 E 2021</t>
  </si>
  <si>
    <t>(Valores Expressos em Reais R$)</t>
  </si>
  <si>
    <t>Ajustes de Exercícios Anteriores</t>
  </si>
  <si>
    <t>Saldo em 31/12/2020</t>
  </si>
  <si>
    <t>Saldo em 31/12/2021 (Reapresentação)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</si>
</sst>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\-??_-;_-@_-"/>
  </numFmts>
  <fonts count="10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5" fillId="0" borderId="0">
      <alignment vertical="top"/>
    </xf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1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1" xfId="1" applyFont="1" applyBorder="1" applyAlignment="1" applyProtection="1">
      <alignment horizontal="right" vertical="center"/>
    </xf>
    <xf numFmtId="164" fontId="4" fillId="0" borderId="1" xfId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49" fontId="2" fillId="0" borderId="1" xfId="1" applyNumberFormat="1" applyFont="1" applyBorder="1" applyAlignment="1" applyProtection="1">
      <alignment horizontal="center"/>
    </xf>
    <xf numFmtId="164" fontId="2" fillId="0" borderId="0" xfId="1" applyFont="1" applyBorder="1" applyAlignment="1" applyProtection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164" fontId="1" fillId="0" borderId="2" xfId="1" applyFont="1" applyBorder="1" applyProtection="1"/>
    <xf numFmtId="164" fontId="4" fillId="0" borderId="0" xfId="1" applyFont="1" applyBorder="1" applyProtection="1"/>
    <xf numFmtId="164" fontId="1" fillId="0" borderId="0" xfId="1" applyFont="1" applyBorder="1" applyAlignment="1" applyProtection="1">
      <alignment horizontal="right"/>
    </xf>
    <xf numFmtId="164" fontId="1" fillId="0" borderId="1" xfId="1" applyFont="1" applyBorder="1" applyProtection="1"/>
    <xf numFmtId="49" fontId="2" fillId="0" borderId="1" xfId="1" applyNumberFormat="1" applyFont="1" applyBorder="1" applyAlignment="1" applyProtection="1">
      <alignment horizontal="right"/>
    </xf>
    <xf numFmtId="164" fontId="1" fillId="0" borderId="0" xfId="0" applyNumberFormat="1" applyFont="1"/>
    <xf numFmtId="164" fontId="2" fillId="0" borderId="1" xfId="1" applyFont="1" applyBorder="1" applyProtection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9" fontId="2" fillId="0" borderId="0" xfId="1" applyNumberFormat="1" applyFont="1" applyBorder="1" applyAlignment="1" applyProtection="1">
      <alignment horizontal="right"/>
    </xf>
    <xf numFmtId="4" fontId="1" fillId="0" borderId="0" xfId="0" applyNumberFormat="1" applyFont="1"/>
    <xf numFmtId="4" fontId="1" fillId="0" borderId="0" xfId="1" applyNumberFormat="1" applyFont="1" applyBorder="1" applyProtection="1"/>
    <xf numFmtId="164" fontId="2" fillId="0" borderId="0" xfId="1" applyFont="1" applyBorder="1" applyProtection="1"/>
    <xf numFmtId="0" fontId="2" fillId="0" borderId="3" xfId="0" applyFont="1" applyBorder="1"/>
    <xf numFmtId="0" fontId="1" fillId="0" borderId="3" xfId="0" applyFont="1" applyBorder="1"/>
    <xf numFmtId="4" fontId="2" fillId="0" borderId="3" xfId="0" applyNumberFormat="1" applyFont="1" applyBorder="1" applyAlignment="1">
      <alignment horizontal="center"/>
    </xf>
    <xf numFmtId="4" fontId="2" fillId="0" borderId="3" xfId="1" applyNumberFormat="1" applyFont="1" applyBorder="1" applyProtection="1"/>
    <xf numFmtId="4" fontId="1" fillId="0" borderId="3" xfId="0" applyNumberFormat="1" applyFont="1" applyBorder="1" applyAlignment="1">
      <alignment horizontal="center"/>
    </xf>
    <xf numFmtId="4" fontId="1" fillId="0" borderId="3" xfId="1" applyNumberFormat="1" applyFont="1" applyBorder="1" applyAlignment="1" applyProtection="1">
      <alignment horizontal="center"/>
    </xf>
    <xf numFmtId="4" fontId="1" fillId="0" borderId="3" xfId="1" applyNumberFormat="1" applyFont="1" applyBorder="1" applyProtection="1"/>
    <xf numFmtId="4" fontId="2" fillId="0" borderId="3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64" fontId="4" fillId="0" borderId="4" xfId="1" applyFont="1" applyBorder="1" applyAlignment="1" applyProtection="1">
      <alignment horizontal="right" vertical="center"/>
    </xf>
    <xf numFmtId="0" fontId="4" fillId="0" borderId="4" xfId="0" applyFont="1" applyBorder="1" applyAlignment="1">
      <alignment vertical="center"/>
    </xf>
    <xf numFmtId="49" fontId="8" fillId="0" borderId="0" xfId="1" applyNumberFormat="1" applyFont="1" applyBorder="1" applyAlignment="1" applyProtection="1">
      <alignment horizontal="center"/>
    </xf>
    <xf numFmtId="0" fontId="7" fillId="0" borderId="0" xfId="0" applyFont="1"/>
    <xf numFmtId="0" fontId="9" fillId="0" borderId="1" xfId="0" applyFont="1" applyBorder="1" applyAlignment="1">
      <alignment vertical="center"/>
    </xf>
    <xf numFmtId="164" fontId="3" fillId="0" borderId="0" xfId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vertical="center"/>
    </xf>
    <xf numFmtId="164" fontId="7" fillId="0" borderId="0" xfId="1" applyFont="1" applyBorder="1" applyAlignment="1" applyProtection="1">
      <alignment vertical="center"/>
    </xf>
    <xf numFmtId="0" fontId="8" fillId="0" borderId="0" xfId="0" applyFont="1"/>
    <xf numFmtId="3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7" fillId="0" borderId="0" xfId="1" applyFont="1" applyBorder="1" applyProtection="1"/>
    <xf numFmtId="0" fontId="2" fillId="0" borderId="0" xfId="0" applyFont="1" applyAlignment="1">
      <alignment vertical="center"/>
    </xf>
    <xf numFmtId="0" fontId="7" fillId="0" borderId="3" xfId="0" applyFont="1" applyBorder="1"/>
    <xf numFmtId="0" fontId="8" fillId="0" borderId="3" xfId="0" applyFont="1" applyBorder="1"/>
    <xf numFmtId="164" fontId="1" fillId="0" borderId="0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Font="1" applyBorder="1" applyAlignment="1" applyProtection="1">
      <alignment horizontal="center" vertical="center" wrapText="1"/>
    </xf>
    <xf numFmtId="164" fontId="2" fillId="0" borderId="3" xfId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7019925" cy="799485"/>
    <xdr:pic>
      <xdr:nvPicPr>
        <xdr:cNvPr id="9" name="Figuras 1">
          <a:extLst>
            <a:ext uri="{FF2B5EF4-FFF2-40B4-BE49-F238E27FC236}">
              <a16:creationId xmlns:a16="http://schemas.microsoft.com/office/drawing/2014/main" id="{5456F759-01BF-4B0A-95C4-F955ABBD4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4800" y="0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42</xdr:row>
      <xdr:rowOff>1</xdr:rowOff>
    </xdr:from>
    <xdr:ext cx="7019925" cy="590550"/>
    <xdr:pic>
      <xdr:nvPicPr>
        <xdr:cNvPr id="10" name="Figuras 1">
          <a:extLst>
            <a:ext uri="{FF2B5EF4-FFF2-40B4-BE49-F238E27FC236}">
              <a16:creationId xmlns:a16="http://schemas.microsoft.com/office/drawing/2014/main" id="{4E0B9B5E-1BA4-457C-BE64-9233FF20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7829551"/>
          <a:ext cx="7019925" cy="5905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76</xdr:row>
      <xdr:rowOff>28575</xdr:rowOff>
    </xdr:from>
    <xdr:ext cx="7019925" cy="799485"/>
    <xdr:pic>
      <xdr:nvPicPr>
        <xdr:cNvPr id="11" name="Figuras 1">
          <a:extLst>
            <a:ext uri="{FF2B5EF4-FFF2-40B4-BE49-F238E27FC236}">
              <a16:creationId xmlns:a16="http://schemas.microsoft.com/office/drawing/2014/main" id="{2151BBA1-C6A5-4B94-B3AD-F9917815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4173200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171450</xdr:colOff>
      <xdr:row>127</xdr:row>
      <xdr:rowOff>76200</xdr:rowOff>
    </xdr:from>
    <xdr:ext cx="7019925" cy="799485"/>
    <xdr:pic>
      <xdr:nvPicPr>
        <xdr:cNvPr id="12" name="Figuras 1">
          <a:extLst>
            <a:ext uri="{FF2B5EF4-FFF2-40B4-BE49-F238E27FC236}">
              <a16:creationId xmlns:a16="http://schemas.microsoft.com/office/drawing/2014/main" id="{395F7788-F1AE-4F6B-91CE-DAEBE006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1450" y="23612475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192</xdr:row>
      <xdr:rowOff>0</xdr:rowOff>
    </xdr:from>
    <xdr:ext cx="7019925" cy="799485"/>
    <xdr:pic>
      <xdr:nvPicPr>
        <xdr:cNvPr id="14" name="Figuras 1">
          <a:extLst>
            <a:ext uri="{FF2B5EF4-FFF2-40B4-BE49-F238E27FC236}">
              <a16:creationId xmlns:a16="http://schemas.microsoft.com/office/drawing/2014/main" id="{360A22D9-2DAD-4C17-BD8C-93A68A26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35366325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235</xdr:row>
      <xdr:rowOff>66675</xdr:rowOff>
    </xdr:from>
    <xdr:ext cx="7019925" cy="799485"/>
    <xdr:pic>
      <xdr:nvPicPr>
        <xdr:cNvPr id="16" name="Figuras 1">
          <a:extLst>
            <a:ext uri="{FF2B5EF4-FFF2-40B4-BE49-F238E27FC236}">
              <a16:creationId xmlns:a16="http://schemas.microsoft.com/office/drawing/2014/main" id="{2BF1CE81-1396-4DF3-B060-AFD1F180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9600" y="43567350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571500</xdr:colOff>
      <xdr:row>255</xdr:row>
      <xdr:rowOff>171450</xdr:rowOff>
    </xdr:from>
    <xdr:ext cx="7019925" cy="799485"/>
    <xdr:pic>
      <xdr:nvPicPr>
        <xdr:cNvPr id="17" name="Figuras 1">
          <a:extLst>
            <a:ext uri="{FF2B5EF4-FFF2-40B4-BE49-F238E27FC236}">
              <a16:creationId xmlns:a16="http://schemas.microsoft.com/office/drawing/2014/main" id="{7E21130F-8146-422F-AF70-FAEE3AFF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7291625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305"/>
  <sheetViews>
    <sheetView showGridLines="0" tabSelected="1" workbookViewId="0">
      <selection activeCell="I259" sqref="I259"/>
    </sheetView>
  </sheetViews>
  <sheetFormatPr defaultColWidth="9" defaultRowHeight="14.25"/>
  <cols>
    <col min="1" max="1" width="9" style="1"/>
    <col min="2" max="2" width="50" style="1" customWidth="1"/>
    <col min="3" max="3" width="9.140625" style="1" customWidth="1"/>
    <col min="4" max="4" width="14.5703125" style="2" customWidth="1"/>
    <col min="5" max="5" width="18.42578125" style="3" customWidth="1"/>
    <col min="6" max="6" width="17.7109375" style="3" customWidth="1"/>
    <col min="7" max="7" width="14.28515625" style="3" customWidth="1"/>
    <col min="8" max="9" width="9" style="1"/>
    <col min="10" max="10" width="13.28515625" style="1" customWidth="1"/>
    <col min="11" max="11" width="15.28515625" style="1" customWidth="1"/>
    <col min="12" max="16384" width="9" style="1"/>
  </cols>
  <sheetData>
    <row r="6" spans="2:6">
      <c r="B6" s="82" t="s">
        <v>0</v>
      </c>
      <c r="C6" s="82"/>
      <c r="D6" s="82"/>
      <c r="E6" s="82"/>
    </row>
    <row r="7" spans="2:6">
      <c r="B7" s="82" t="s">
        <v>1</v>
      </c>
      <c r="C7" s="82"/>
      <c r="D7" s="82"/>
      <c r="E7" s="82"/>
    </row>
    <row r="8" spans="2:6">
      <c r="F8" s="67" t="s">
        <v>4</v>
      </c>
    </row>
    <row r="9" spans="2:6" ht="15" thickBot="1">
      <c r="B9" s="5" t="s">
        <v>2</v>
      </c>
      <c r="E9" s="6" t="s">
        <v>3</v>
      </c>
      <c r="F9" s="6" t="s">
        <v>136</v>
      </c>
    </row>
    <row r="11" spans="2:6" ht="15" thickBot="1">
      <c r="B11" s="7" t="s">
        <v>5</v>
      </c>
      <c r="D11" s="8" t="s">
        <v>6</v>
      </c>
      <c r="E11" s="9">
        <f>SUM(E13:E20)</f>
        <v>30986171.149999999</v>
      </c>
      <c r="F11" s="9">
        <f>SUM(F13:F20)</f>
        <v>20682743.799999997</v>
      </c>
    </row>
    <row r="12" spans="2:6" ht="15" thickBot="1">
      <c r="B12" s="10"/>
      <c r="D12" s="11"/>
      <c r="E12" s="12"/>
      <c r="F12" s="12"/>
    </row>
    <row r="13" spans="2:6" ht="15" thickBot="1">
      <c r="B13" s="10" t="s">
        <v>7</v>
      </c>
      <c r="D13" s="8">
        <v>4</v>
      </c>
      <c r="E13" s="12">
        <v>11177112.91</v>
      </c>
      <c r="F13" s="12">
        <v>16868339.5</v>
      </c>
    </row>
    <row r="14" spans="2:6" ht="15" thickBot="1">
      <c r="B14" s="10" t="s">
        <v>8</v>
      </c>
      <c r="D14" s="8">
        <v>5</v>
      </c>
      <c r="E14" s="12">
        <v>1906500.82</v>
      </c>
      <c r="F14" s="12">
        <v>871596.65</v>
      </c>
    </row>
    <row r="15" spans="2:6" ht="15" thickBot="1">
      <c r="B15" s="10" t="s">
        <v>9</v>
      </c>
      <c r="D15" s="8">
        <v>9</v>
      </c>
      <c r="E15" s="12">
        <v>15615469.550000001</v>
      </c>
      <c r="F15" s="12">
        <v>2328037.37</v>
      </c>
    </row>
    <row r="16" spans="2:6" ht="15" thickBot="1">
      <c r="B16" s="10" t="s">
        <v>10</v>
      </c>
      <c r="D16" s="8">
        <v>6</v>
      </c>
      <c r="E16" s="12">
        <v>2067870.53</v>
      </c>
      <c r="F16" s="12">
        <v>352357.93</v>
      </c>
    </row>
    <row r="17" spans="2:6" ht="15" thickBot="1">
      <c r="B17" s="10" t="s">
        <v>11</v>
      </c>
      <c r="D17" s="8">
        <v>7</v>
      </c>
      <c r="E17" s="12">
        <v>110916.79</v>
      </c>
      <c r="F17" s="12">
        <v>144518.81</v>
      </c>
    </row>
    <row r="18" spans="2:6" ht="15" thickBot="1">
      <c r="B18" s="10" t="s">
        <v>12</v>
      </c>
      <c r="D18" s="8">
        <v>8</v>
      </c>
      <c r="E18" s="12">
        <v>94856.33</v>
      </c>
      <c r="F18" s="12">
        <v>117893.54</v>
      </c>
    </row>
    <row r="19" spans="2:6" ht="15" thickBot="1">
      <c r="B19" s="66" t="s">
        <v>13</v>
      </c>
      <c r="D19" s="64"/>
      <c r="E19" s="65">
        <v>13444.22</v>
      </c>
      <c r="F19" s="65">
        <v>0</v>
      </c>
    </row>
    <row r="20" spans="2:6">
      <c r="B20" s="14"/>
      <c r="C20" s="14"/>
      <c r="D20" s="5"/>
      <c r="E20" s="61"/>
      <c r="F20" s="61"/>
    </row>
    <row r="21" spans="2:6">
      <c r="E21" s="15"/>
    </row>
    <row r="22" spans="2:6" ht="15" thickBot="1">
      <c r="B22" s="7" t="s">
        <v>14</v>
      </c>
      <c r="D22" s="8"/>
      <c r="E22" s="9">
        <f>SUM(E24+E29+E35)</f>
        <v>11568647.590000002</v>
      </c>
      <c r="F22" s="9">
        <f>SUM(F24+F29+F35)</f>
        <v>7373231.8999999985</v>
      </c>
    </row>
    <row r="23" spans="2:6" ht="15" thickBot="1">
      <c r="B23" s="10"/>
      <c r="D23" s="11"/>
      <c r="E23" s="12"/>
      <c r="F23" s="12"/>
    </row>
    <row r="24" spans="2:6" ht="15" thickBot="1">
      <c r="B24" s="7" t="s">
        <v>15</v>
      </c>
      <c r="D24" s="11"/>
      <c r="E24" s="9">
        <f>SUM(E25:E27)</f>
        <v>6167806.2400000002</v>
      </c>
      <c r="F24" s="9">
        <f>SUM(F25:F26)</f>
        <v>33497.590000000004</v>
      </c>
    </row>
    <row r="25" spans="2:6" ht="15" thickBot="1">
      <c r="B25" s="10" t="s">
        <v>13</v>
      </c>
      <c r="D25" s="16">
        <v>10</v>
      </c>
      <c r="E25" s="17">
        <v>20110.97</v>
      </c>
      <c r="F25" s="17">
        <v>20110.97</v>
      </c>
    </row>
    <row r="26" spans="2:6" ht="15" thickBot="1">
      <c r="B26" s="10" t="s">
        <v>16</v>
      </c>
      <c r="D26" s="16">
        <v>11</v>
      </c>
      <c r="E26" s="17">
        <v>13386.62</v>
      </c>
      <c r="F26" s="17">
        <v>13386.62</v>
      </c>
    </row>
    <row r="27" spans="2:6" ht="15" thickBot="1">
      <c r="B27" s="10" t="s">
        <v>17</v>
      </c>
      <c r="D27" s="13"/>
      <c r="E27" s="17">
        <v>6134308.6500000004</v>
      </c>
      <c r="F27" s="17"/>
    </row>
    <row r="29" spans="2:6" ht="15" thickBot="1">
      <c r="B29" s="7" t="s">
        <v>18</v>
      </c>
      <c r="D29" s="8">
        <v>12</v>
      </c>
      <c r="E29" s="9">
        <f>SUM(E30:E32)</f>
        <v>3807287.8700000006</v>
      </c>
      <c r="F29" s="9">
        <f>SUM(F30:F32)</f>
        <v>4600014.43</v>
      </c>
    </row>
    <row r="30" spans="2:6" ht="15" thickBot="1">
      <c r="B30" s="10" t="s">
        <v>19</v>
      </c>
      <c r="D30" s="13"/>
      <c r="E30" s="17">
        <v>12025245.32</v>
      </c>
      <c r="F30" s="17">
        <v>11928881.52</v>
      </c>
    </row>
    <row r="31" spans="2:6" ht="15" thickBot="1">
      <c r="B31" s="10" t="s">
        <v>20</v>
      </c>
      <c r="D31" s="13"/>
      <c r="E31" s="17">
        <v>-7911222.3499999996</v>
      </c>
      <c r="F31" s="17">
        <v>-7022131.9900000002</v>
      </c>
    </row>
    <row r="32" spans="2:6" ht="15" thickBot="1">
      <c r="B32" s="10" t="s">
        <v>21</v>
      </c>
      <c r="D32" s="13"/>
      <c r="E32" s="17">
        <v>-306735.09999999998</v>
      </c>
      <c r="F32" s="17">
        <v>-306735.09999999998</v>
      </c>
    </row>
    <row r="33" spans="2:6">
      <c r="B33" s="14"/>
      <c r="E33" s="15"/>
      <c r="F33" s="15"/>
    </row>
    <row r="35" spans="2:6" ht="15" thickBot="1">
      <c r="B35" s="7" t="s">
        <v>22</v>
      </c>
      <c r="D35" s="8">
        <v>13</v>
      </c>
      <c r="E35" s="9">
        <f>SUM(E36:E37)</f>
        <v>1593553.4800000004</v>
      </c>
      <c r="F35" s="9">
        <f>SUM(F36:F37)</f>
        <v>2739719.8799999994</v>
      </c>
    </row>
    <row r="36" spans="2:6" ht="15" thickBot="1">
      <c r="B36" s="10" t="s">
        <v>23</v>
      </c>
      <c r="D36" s="11"/>
      <c r="E36" s="12">
        <v>5608318.3200000003</v>
      </c>
      <c r="F36" s="12">
        <v>5507919.5999999996</v>
      </c>
    </row>
    <row r="37" spans="2:6" ht="15" thickBot="1">
      <c r="B37" s="10" t="s">
        <v>24</v>
      </c>
      <c r="D37" s="11"/>
      <c r="E37" s="12">
        <v>-4014764.84</v>
      </c>
      <c r="F37" s="12">
        <v>-2768199.72</v>
      </c>
    </row>
    <row r="40" spans="2:6" ht="15" thickBot="1">
      <c r="B40" s="8" t="s">
        <v>25</v>
      </c>
      <c r="D40" s="11"/>
      <c r="E40" s="9">
        <f>SUM(E11+E22)</f>
        <v>42554818.740000002</v>
      </c>
      <c r="F40" s="9">
        <f>SUM(F11+F22)</f>
        <v>28055975.699999996</v>
      </c>
    </row>
    <row r="46" spans="2:6">
      <c r="F46" s="67" t="s">
        <v>4</v>
      </c>
    </row>
    <row r="47" spans="2:6" ht="15" thickBot="1">
      <c r="B47" s="5" t="s">
        <v>26</v>
      </c>
      <c r="E47" s="6" t="s">
        <v>3</v>
      </c>
      <c r="F47" s="6" t="s">
        <v>136</v>
      </c>
    </row>
    <row r="49" spans="2:10" ht="15" thickBot="1">
      <c r="B49" s="7" t="s">
        <v>5</v>
      </c>
      <c r="D49" s="8" t="s">
        <v>6</v>
      </c>
      <c r="E49" s="9">
        <f>SUM(E51:E56)</f>
        <v>28154701.410000004</v>
      </c>
      <c r="F49" s="9">
        <f>SUM(F51:F56)</f>
        <v>13254566.26</v>
      </c>
    </row>
    <row r="50" spans="2:10" ht="15" thickBot="1">
      <c r="B50" s="10"/>
      <c r="D50" s="11"/>
      <c r="E50" s="12"/>
      <c r="F50" s="12"/>
      <c r="I50" s="68" t="s">
        <v>36</v>
      </c>
    </row>
    <row r="51" spans="2:10" ht="15" thickBot="1">
      <c r="B51" s="10" t="s">
        <v>27</v>
      </c>
      <c r="D51" s="8">
        <v>14</v>
      </c>
      <c r="E51" s="12">
        <v>22444624.600000001</v>
      </c>
      <c r="F51" s="12">
        <v>6668995.8399999999</v>
      </c>
    </row>
    <row r="52" spans="2:10" ht="15" thickBot="1">
      <c r="B52" s="69" t="s">
        <v>28</v>
      </c>
      <c r="C52" s="14"/>
      <c r="D52" s="8">
        <v>15</v>
      </c>
      <c r="E52" s="18">
        <v>2174378.85</v>
      </c>
      <c r="F52" s="18">
        <v>1678335.1</v>
      </c>
    </row>
    <row r="53" spans="2:10" ht="15" thickBot="1">
      <c r="B53" s="10" t="s">
        <v>29</v>
      </c>
      <c r="D53" s="8">
        <v>16</v>
      </c>
      <c r="E53" s="12">
        <v>975827.77</v>
      </c>
      <c r="F53" s="12">
        <v>1011477.37</v>
      </c>
    </row>
    <row r="54" spans="2:10" ht="15" thickBot="1">
      <c r="B54" s="69" t="s">
        <v>137</v>
      </c>
      <c r="D54" s="8">
        <v>17</v>
      </c>
      <c r="E54" s="12">
        <v>2388051.37</v>
      </c>
      <c r="F54" s="12">
        <v>3856841.07</v>
      </c>
    </row>
    <row r="55" spans="2:10" ht="15" thickBot="1">
      <c r="B55" s="69" t="s">
        <v>30</v>
      </c>
      <c r="D55" s="8">
        <v>18</v>
      </c>
      <c r="E55" s="12">
        <v>100736.52</v>
      </c>
      <c r="F55" s="12">
        <v>38916.879999999997</v>
      </c>
    </row>
    <row r="56" spans="2:10" ht="15" thickBot="1">
      <c r="B56" s="69" t="s">
        <v>31</v>
      </c>
      <c r="D56" s="8"/>
      <c r="E56" s="12">
        <v>71082.3</v>
      </c>
      <c r="F56" s="12">
        <v>0</v>
      </c>
    </row>
    <row r="58" spans="2:10" ht="15" thickBot="1">
      <c r="B58" s="7" t="s">
        <v>14</v>
      </c>
      <c r="D58" s="8"/>
      <c r="E58" s="9">
        <f>SUM(E60:E61)</f>
        <v>2091000</v>
      </c>
      <c r="F58" s="9">
        <v>2091000</v>
      </c>
    </row>
    <row r="59" spans="2:10" ht="15" thickBot="1">
      <c r="B59" s="10"/>
      <c r="D59" s="8"/>
      <c r="E59" s="12"/>
      <c r="F59" s="12"/>
    </row>
    <row r="60" spans="2:10" ht="15" thickBot="1">
      <c r="B60" s="10" t="s">
        <v>32</v>
      </c>
      <c r="D60" s="8">
        <v>19</v>
      </c>
      <c r="E60" s="12">
        <v>2091000</v>
      </c>
      <c r="F60" s="12">
        <v>2091000</v>
      </c>
    </row>
    <row r="61" spans="2:10" ht="15" thickBot="1">
      <c r="D61" s="8"/>
      <c r="E61" s="12"/>
      <c r="F61" s="12"/>
    </row>
    <row r="62" spans="2:10" ht="15" thickBot="1">
      <c r="B62" s="7" t="s">
        <v>33</v>
      </c>
      <c r="D62" s="8"/>
      <c r="E62" s="9">
        <f>SUM(E63:E64)</f>
        <v>12309117.33</v>
      </c>
      <c r="F62" s="9">
        <f>SUM(F63:F64)</f>
        <v>12710409.439999999</v>
      </c>
    </row>
    <row r="63" spans="2:10" ht="15" thickBot="1">
      <c r="B63" s="10" t="s">
        <v>34</v>
      </c>
      <c r="D63" s="8">
        <v>20</v>
      </c>
      <c r="E63" s="12">
        <v>50000</v>
      </c>
      <c r="F63" s="12">
        <v>50000</v>
      </c>
      <c r="J63" s="68" t="s">
        <v>36</v>
      </c>
    </row>
    <row r="64" spans="2:10" ht="15" thickBot="1">
      <c r="B64" s="10" t="s">
        <v>35</v>
      </c>
      <c r="D64" s="5"/>
      <c r="E64" s="12">
        <v>12259117.33</v>
      </c>
      <c r="F64" s="12">
        <v>12660409.439999999</v>
      </c>
      <c r="I64" s="68" t="s">
        <v>36</v>
      </c>
    </row>
    <row r="65" spans="1:17">
      <c r="D65" s="5"/>
      <c r="E65" s="1"/>
      <c r="F65" s="1"/>
      <c r="K65" s="68" t="s">
        <v>36</v>
      </c>
    </row>
    <row r="66" spans="1:17">
      <c r="K66" s="68" t="s">
        <v>36</v>
      </c>
      <c r="Q66" s="1" t="s">
        <v>36</v>
      </c>
    </row>
    <row r="67" spans="1:17" ht="15" thickBot="1">
      <c r="B67" s="8" t="s">
        <v>37</v>
      </c>
      <c r="D67" s="13"/>
      <c r="E67" s="9">
        <f>E49+E58+E62</f>
        <v>42554818.740000002</v>
      </c>
      <c r="F67" s="9">
        <f>F49+F58+F62</f>
        <v>28055975.699999999</v>
      </c>
    </row>
    <row r="68" spans="1:17">
      <c r="D68" s="71"/>
      <c r="E68" s="70"/>
      <c r="F68" s="70"/>
      <c r="J68" s="68" t="s">
        <v>36</v>
      </c>
    </row>
    <row r="69" spans="1:17">
      <c r="B69" s="19" t="s">
        <v>38</v>
      </c>
    </row>
    <row r="70" spans="1:17">
      <c r="C70" s="19"/>
      <c r="D70" s="19"/>
      <c r="E70" s="19"/>
      <c r="F70" s="19"/>
    </row>
    <row r="71" spans="1:17">
      <c r="B71" s="1" t="s">
        <v>131</v>
      </c>
      <c r="E71" s="81" t="s">
        <v>133</v>
      </c>
      <c r="F71" s="81"/>
    </row>
    <row r="72" spans="1:17">
      <c r="B72" s="63" t="s">
        <v>132</v>
      </c>
      <c r="E72" s="81" t="s">
        <v>134</v>
      </c>
      <c r="F72" s="81"/>
    </row>
    <row r="73" spans="1:17">
      <c r="B73" s="1" t="s">
        <v>39</v>
      </c>
      <c r="E73" s="81" t="s">
        <v>135</v>
      </c>
      <c r="F73" s="81"/>
    </row>
    <row r="74" spans="1:17">
      <c r="E74" s="81" t="s">
        <v>40</v>
      </c>
      <c r="F74" s="81"/>
    </row>
    <row r="75" spans="1:17">
      <c r="E75" s="81"/>
      <c r="F75" s="81"/>
    </row>
    <row r="77" spans="1:17">
      <c r="A77" s="1" t="s">
        <v>41</v>
      </c>
    </row>
    <row r="82" spans="1:11" ht="15" customHeight="1">
      <c r="A82" s="82" t="s">
        <v>42</v>
      </c>
      <c r="B82" s="82"/>
      <c r="C82" s="82"/>
      <c r="D82" s="82"/>
      <c r="E82" s="82"/>
      <c r="F82" s="82"/>
    </row>
    <row r="83" spans="1:11">
      <c r="B83" s="82" t="s">
        <v>1</v>
      </c>
      <c r="C83" s="82"/>
      <c r="D83" s="82"/>
      <c r="E83" s="82"/>
      <c r="F83" s="82"/>
    </row>
    <row r="84" spans="1:11">
      <c r="C84" s="4"/>
      <c r="D84" s="4"/>
      <c r="E84" s="4"/>
      <c r="F84" s="4"/>
    </row>
    <row r="85" spans="1:11">
      <c r="F85" s="67" t="s">
        <v>4</v>
      </c>
      <c r="K85" s="68" t="s">
        <v>36</v>
      </c>
    </row>
    <row r="86" spans="1:11" ht="15" thickBot="1">
      <c r="E86" s="21" t="s">
        <v>3</v>
      </c>
      <c r="F86" s="6" t="s">
        <v>136</v>
      </c>
    </row>
    <row r="87" spans="1:11" ht="15" thickBot="1">
      <c r="B87" s="23" t="s">
        <v>43</v>
      </c>
      <c r="E87" s="22"/>
      <c r="F87" s="22"/>
    </row>
    <row r="88" spans="1:11" ht="15" thickBot="1">
      <c r="B88" s="1" t="s">
        <v>44</v>
      </c>
      <c r="D88" s="24" t="s">
        <v>6</v>
      </c>
      <c r="E88" s="25">
        <f>SUM(E89:E90)</f>
        <v>199008162.48000002</v>
      </c>
      <c r="F88" s="25">
        <f>SUM(F89:F90)</f>
        <v>133487056.81</v>
      </c>
    </row>
    <row r="89" spans="1:11">
      <c r="B89" s="1" t="s">
        <v>45</v>
      </c>
      <c r="E89" s="26">
        <v>127284240.47</v>
      </c>
      <c r="F89" s="26">
        <v>87791667.439999998</v>
      </c>
    </row>
    <row r="90" spans="1:11">
      <c r="E90" s="26">
        <v>71723922.010000005</v>
      </c>
      <c r="F90" s="26">
        <v>45695389.369999997</v>
      </c>
    </row>
    <row r="91" spans="1:11" ht="15" thickBot="1">
      <c r="B91" s="23" t="s">
        <v>46</v>
      </c>
      <c r="E91" s="1"/>
      <c r="F91" s="1"/>
    </row>
    <row r="92" spans="1:11" ht="15" thickBot="1">
      <c r="B92" s="1" t="s">
        <v>47</v>
      </c>
      <c r="D92" s="13"/>
      <c r="E92" s="25">
        <f>SUM(E93:E93)</f>
        <v>-10200635.98</v>
      </c>
      <c r="F92" s="25">
        <f>SUM(F93:F93)</f>
        <v>-7092175.3300000001</v>
      </c>
    </row>
    <row r="93" spans="1:11">
      <c r="E93" s="26">
        <v>-10200635.98</v>
      </c>
      <c r="F93" s="26">
        <v>-7092175.3300000001</v>
      </c>
    </row>
    <row r="94" spans="1:11" ht="15" thickBot="1">
      <c r="B94" s="23" t="s">
        <v>48</v>
      </c>
      <c r="D94" s="13">
        <v>21</v>
      </c>
      <c r="E94" s="25">
        <f>E88+E92</f>
        <v>188807526.50000003</v>
      </c>
      <c r="F94" s="25">
        <f>F88+F92</f>
        <v>126394881.48</v>
      </c>
    </row>
    <row r="95" spans="1:11">
      <c r="E95" s="1"/>
      <c r="F95" s="1"/>
    </row>
    <row r="96" spans="1:11" ht="15" thickBot="1">
      <c r="B96" s="23" t="s">
        <v>49</v>
      </c>
      <c r="D96" s="13">
        <v>22</v>
      </c>
      <c r="E96" s="25">
        <f>SUM(E97:E99)</f>
        <v>-197307307.75</v>
      </c>
      <c r="F96" s="25">
        <f>SUM(F97:F99)</f>
        <v>-119535596.38000001</v>
      </c>
    </row>
    <row r="97" spans="2:6">
      <c r="B97" s="1" t="s">
        <v>50</v>
      </c>
      <c r="E97" s="26">
        <v>-48201205.960000001</v>
      </c>
      <c r="F97" s="26">
        <v>-43550839.649999999</v>
      </c>
    </row>
    <row r="98" spans="2:6">
      <c r="B98" s="1" t="s">
        <v>51</v>
      </c>
      <c r="E98" s="26">
        <v>-147007572.90000001</v>
      </c>
      <c r="F98" s="26">
        <v>-74212237.030000001</v>
      </c>
    </row>
    <row r="99" spans="2:6">
      <c r="B99" s="1" t="s">
        <v>52</v>
      </c>
      <c r="E99" s="26">
        <v>-2098528.89</v>
      </c>
      <c r="F99" s="26">
        <v>-1772519.7</v>
      </c>
    </row>
    <row r="100" spans="2:6" ht="15" thickBot="1">
      <c r="B100" s="23" t="s">
        <v>54</v>
      </c>
      <c r="E100" s="1"/>
      <c r="F100" s="1"/>
    </row>
    <row r="101" spans="2:6" ht="15" thickBot="1">
      <c r="D101" s="13"/>
      <c r="E101" s="25">
        <f>E94+E96</f>
        <v>-8499781.2499999702</v>
      </c>
      <c r="F101" s="25">
        <f>F94+F96</f>
        <v>6859285.099999994</v>
      </c>
    </row>
    <row r="102" spans="2:6" ht="15" thickBot="1">
      <c r="B102" s="23" t="s">
        <v>55</v>
      </c>
      <c r="E102" s="1"/>
      <c r="F102" s="1"/>
    </row>
    <row r="103" spans="2:6" ht="15" thickBot="1">
      <c r="B103" s="1" t="s">
        <v>56</v>
      </c>
      <c r="D103" s="13"/>
      <c r="E103" s="25">
        <f>SUM(E104:E107)</f>
        <v>-4816063.28</v>
      </c>
      <c r="F103" s="25">
        <f>SUM(F104:F107)</f>
        <v>-4351568.4400000004</v>
      </c>
    </row>
    <row r="104" spans="2:6">
      <c r="B104" s="1" t="s">
        <v>57</v>
      </c>
      <c r="D104" s="2">
        <v>23</v>
      </c>
      <c r="E104" s="26">
        <v>-4639464.3</v>
      </c>
      <c r="F104" s="26">
        <v>-3731951.75</v>
      </c>
    </row>
    <row r="105" spans="2:6">
      <c r="B105" s="1" t="s">
        <v>58</v>
      </c>
      <c r="D105" s="2">
        <v>23</v>
      </c>
      <c r="E105" s="26">
        <v>-25753.21</v>
      </c>
      <c r="F105" s="26">
        <v>-98462.66</v>
      </c>
    </row>
    <row r="106" spans="2:6">
      <c r="B106" s="1" t="s">
        <v>59</v>
      </c>
      <c r="D106" s="2">
        <v>24</v>
      </c>
      <c r="E106" s="26">
        <v>-210643.33</v>
      </c>
      <c r="F106" s="26">
        <v>-606784.4</v>
      </c>
    </row>
    <row r="107" spans="2:6">
      <c r="E107" s="26">
        <v>59797.56</v>
      </c>
      <c r="F107" s="26">
        <v>85630.37</v>
      </c>
    </row>
    <row r="108" spans="2:6" ht="15" thickBot="1">
      <c r="B108" s="23" t="s">
        <v>60</v>
      </c>
      <c r="E108" s="1"/>
      <c r="F108" s="1"/>
    </row>
    <row r="109" spans="2:6" ht="15" thickBot="1">
      <c r="B109" s="1" t="s">
        <v>61</v>
      </c>
      <c r="D109" s="13"/>
      <c r="E109" s="25">
        <f>E101+E103</f>
        <v>-13315844.529999971</v>
      </c>
      <c r="F109" s="25">
        <f>F101+F103</f>
        <v>2507716.6599999936</v>
      </c>
    </row>
    <row r="110" spans="2:6">
      <c r="B110" s="1" t="s">
        <v>62</v>
      </c>
      <c r="D110" s="2">
        <v>25</v>
      </c>
      <c r="E110" s="26">
        <v>-129460.53</v>
      </c>
      <c r="F110" s="26">
        <v>7260.22</v>
      </c>
    </row>
    <row r="111" spans="2:6">
      <c r="E111" s="26">
        <v>1465458.57</v>
      </c>
      <c r="F111" s="26">
        <v>460400.24</v>
      </c>
    </row>
    <row r="112" spans="2:6" ht="15" thickBot="1">
      <c r="B112" s="23" t="s">
        <v>63</v>
      </c>
      <c r="D112" s="13"/>
      <c r="E112" s="25">
        <f>E109+E110+E111</f>
        <v>-11979846.48999997</v>
      </c>
      <c r="F112" s="25">
        <f>F109+F110+F111</f>
        <v>2975377.1199999936</v>
      </c>
    </row>
    <row r="113" spans="2:6">
      <c r="B113" s="1" t="s">
        <v>64</v>
      </c>
      <c r="E113" s="26">
        <v>-536524.63</v>
      </c>
      <c r="F113" s="26">
        <v>-199504.71</v>
      </c>
    </row>
    <row r="114" spans="2:6">
      <c r="B114" s="1" t="s">
        <v>65</v>
      </c>
      <c r="E114" s="26">
        <v>-1466346.74</v>
      </c>
      <c r="F114" s="26">
        <v>-530179.74</v>
      </c>
    </row>
    <row r="115" spans="2:6">
      <c r="B115" s="1" t="s">
        <v>66</v>
      </c>
      <c r="E115" s="26">
        <v>6134308.6500000004</v>
      </c>
      <c r="F115" s="27"/>
    </row>
    <row r="116" spans="2:6">
      <c r="E116" s="27"/>
      <c r="F116" s="27"/>
    </row>
    <row r="117" spans="2:6" ht="15" thickBot="1">
      <c r="B117" s="23" t="s">
        <v>67</v>
      </c>
      <c r="E117" s="25">
        <f>E112+E113+E114+E115</f>
        <v>-7848409.2099999711</v>
      </c>
      <c r="F117" s="25">
        <f>F112+F113+F114+F115</f>
        <v>2245692.6699999934</v>
      </c>
    </row>
    <row r="118" spans="2:6">
      <c r="B118" s="28"/>
      <c r="E118" s="47"/>
      <c r="F118" s="47"/>
    </row>
    <row r="119" spans="2:6">
      <c r="B119" s="74" t="s">
        <v>139</v>
      </c>
      <c r="E119" s="75">
        <v>50000</v>
      </c>
      <c r="F119" s="75">
        <v>50000</v>
      </c>
    </row>
    <row r="120" spans="2:6">
      <c r="B120" s="74" t="s">
        <v>140</v>
      </c>
      <c r="E120" s="1">
        <v>-156.97</v>
      </c>
      <c r="F120" s="1">
        <v>44.91</v>
      </c>
    </row>
    <row r="122" spans="2:6">
      <c r="B122" s="19" t="s">
        <v>38</v>
      </c>
      <c r="C122" s="19"/>
      <c r="D122" s="19"/>
      <c r="E122" s="19"/>
      <c r="F122" s="19"/>
    </row>
    <row r="123" spans="2:6" ht="15" customHeight="1">
      <c r="C123" s="19"/>
      <c r="D123" s="81" t="s">
        <v>133</v>
      </c>
      <c r="E123" s="81"/>
      <c r="F123" s="81"/>
    </row>
    <row r="124" spans="2:6">
      <c r="B124" s="1" t="s">
        <v>131</v>
      </c>
      <c r="E124" s="20" t="s">
        <v>134</v>
      </c>
      <c r="F124" s="20"/>
    </row>
    <row r="125" spans="2:6">
      <c r="B125" s="63" t="s">
        <v>132</v>
      </c>
      <c r="E125" s="20" t="s">
        <v>135</v>
      </c>
      <c r="F125" s="20"/>
    </row>
    <row r="126" spans="2:6">
      <c r="B126" s="1" t="s">
        <v>39</v>
      </c>
      <c r="E126" s="73" t="s">
        <v>138</v>
      </c>
      <c r="F126" s="72"/>
    </row>
    <row r="127" spans="2:6">
      <c r="E127" s="1"/>
      <c r="F127" s="1"/>
    </row>
    <row r="134" spans="1:6" ht="15" customHeight="1">
      <c r="A134" s="82" t="s">
        <v>68</v>
      </c>
      <c r="B134" s="82"/>
      <c r="C134" s="82"/>
      <c r="D134" s="82"/>
      <c r="E134" s="82"/>
      <c r="F134" s="82"/>
    </row>
    <row r="135" spans="1:6">
      <c r="B135" s="82" t="s">
        <v>1</v>
      </c>
      <c r="C135" s="82"/>
      <c r="D135" s="82"/>
      <c r="E135" s="82"/>
      <c r="F135" s="4"/>
    </row>
    <row r="136" spans="1:6">
      <c r="F136" s="67" t="s">
        <v>4</v>
      </c>
    </row>
    <row r="137" spans="1:6" ht="15" thickBot="1">
      <c r="B137" s="28" t="s">
        <v>69</v>
      </c>
      <c r="D137" s="29"/>
      <c r="E137" s="21" t="s">
        <v>3</v>
      </c>
      <c r="F137" s="6" t="s">
        <v>136</v>
      </c>
    </row>
    <row r="139" spans="1:6">
      <c r="B139" s="30" t="s">
        <v>70</v>
      </c>
      <c r="E139" s="31">
        <f>SUM(E140:E162)</f>
        <v>-5324225.8699999703</v>
      </c>
      <c r="F139" s="31">
        <f>SUM(F140:F162)</f>
        <v>9249002.4400000013</v>
      </c>
    </row>
    <row r="140" spans="1:6">
      <c r="B140" s="1" t="s">
        <v>71</v>
      </c>
      <c r="E140" s="32">
        <f>E117</f>
        <v>-7848409.2099999711</v>
      </c>
      <c r="F140" s="33">
        <v>2245692.4700000002</v>
      </c>
    </row>
    <row r="142" spans="1:6">
      <c r="B142" s="28" t="s">
        <v>72</v>
      </c>
    </row>
    <row r="143" spans="1:6">
      <c r="B143" s="1" t="s">
        <v>73</v>
      </c>
      <c r="E143" s="3">
        <v>2305893.48</v>
      </c>
      <c r="F143" s="3">
        <v>1961490.08</v>
      </c>
    </row>
    <row r="144" spans="1:6">
      <c r="B144" s="1" t="s">
        <v>74</v>
      </c>
      <c r="E144" s="3">
        <v>7447117.2999999998</v>
      </c>
      <c r="F144" s="3">
        <v>-3283989.76</v>
      </c>
    </row>
    <row r="146" spans="2:6">
      <c r="B146" s="28" t="s">
        <v>75</v>
      </c>
    </row>
    <row r="147" spans="2:6">
      <c r="B147" s="14" t="s">
        <v>76</v>
      </c>
      <c r="E147" s="3">
        <v>-1034904.17</v>
      </c>
      <c r="F147" s="3">
        <v>-45691.19</v>
      </c>
    </row>
    <row r="148" spans="2:6">
      <c r="B148" s="14" t="s">
        <v>77</v>
      </c>
      <c r="E148" s="3">
        <v>-1715512.6</v>
      </c>
      <c r="F148" s="3">
        <v>637896.14</v>
      </c>
    </row>
    <row r="149" spans="2:6">
      <c r="B149" s="14" t="s">
        <v>78</v>
      </c>
      <c r="E149" s="3">
        <v>33602.019999999997</v>
      </c>
      <c r="F149" s="3">
        <v>9437.32</v>
      </c>
    </row>
    <row r="150" spans="2:6">
      <c r="B150" s="14" t="s">
        <v>79</v>
      </c>
      <c r="E150" s="3">
        <v>23037.21</v>
      </c>
      <c r="F150" s="3">
        <v>-36656.839999999997</v>
      </c>
    </row>
    <row r="151" spans="2:6">
      <c r="B151" s="76" t="s">
        <v>141</v>
      </c>
      <c r="E151" s="3">
        <v>0</v>
      </c>
      <c r="F151" s="3">
        <v>4068350.81</v>
      </c>
    </row>
    <row r="152" spans="2:6">
      <c r="B152" s="14" t="s">
        <v>80</v>
      </c>
      <c r="E152" s="3">
        <v>-13444.22</v>
      </c>
    </row>
    <row r="153" spans="2:6">
      <c r="B153" s="14" t="s">
        <v>81</v>
      </c>
      <c r="E153" s="3">
        <v>-6134308.6500000004</v>
      </c>
    </row>
    <row r="154" spans="2:6">
      <c r="B154" s="76" t="s">
        <v>142</v>
      </c>
      <c r="E154" s="77" t="s">
        <v>53</v>
      </c>
      <c r="F154" s="3">
        <v>401.11</v>
      </c>
    </row>
    <row r="155" spans="2:6">
      <c r="B155" s="14" t="s">
        <v>82</v>
      </c>
      <c r="E155" s="3">
        <v>-13287432.18</v>
      </c>
      <c r="F155" s="3">
        <v>2594547.4300000002</v>
      </c>
    </row>
    <row r="156" spans="2:6">
      <c r="B156" s="14" t="s">
        <v>83</v>
      </c>
      <c r="E156" s="3">
        <v>15775628.76</v>
      </c>
      <c r="F156" s="3">
        <v>5959543.0199999996</v>
      </c>
    </row>
    <row r="157" spans="2:6">
      <c r="B157" s="14" t="s">
        <v>84</v>
      </c>
      <c r="E157" s="3">
        <v>496043.75</v>
      </c>
      <c r="F157" s="3">
        <v>-209972.4</v>
      </c>
    </row>
    <row r="158" spans="2:6">
      <c r="B158" s="14" t="s">
        <v>85</v>
      </c>
      <c r="E158" s="3">
        <v>-35649.599999999999</v>
      </c>
      <c r="F158" s="3">
        <v>305097.8</v>
      </c>
    </row>
    <row r="159" spans="2:6">
      <c r="B159" s="14" t="s">
        <v>86</v>
      </c>
      <c r="E159" s="3">
        <v>-1468789.7</v>
      </c>
      <c r="F159" s="3">
        <v>-40172.629999999997</v>
      </c>
    </row>
    <row r="160" spans="2:6">
      <c r="B160" s="14" t="s">
        <v>87</v>
      </c>
      <c r="E160" s="3">
        <v>61819.64</v>
      </c>
      <c r="F160" s="3">
        <v>5613.88</v>
      </c>
    </row>
    <row r="161" spans="2:6">
      <c r="B161" s="14" t="s">
        <v>88</v>
      </c>
      <c r="E161" s="3">
        <v>71082.3</v>
      </c>
      <c r="F161" s="77" t="s">
        <v>53</v>
      </c>
    </row>
    <row r="162" spans="2:6">
      <c r="B162" s="76" t="s">
        <v>143</v>
      </c>
      <c r="F162" s="3">
        <v>-4922584.8</v>
      </c>
    </row>
    <row r="163" spans="2:6">
      <c r="B163" s="76"/>
    </row>
    <row r="164" spans="2:6">
      <c r="B164" s="28" t="s">
        <v>89</v>
      </c>
      <c r="E164" s="3">
        <v>0</v>
      </c>
    </row>
    <row r="166" spans="2:6">
      <c r="B166" s="30" t="s">
        <v>90</v>
      </c>
      <c r="E166" s="31">
        <f>SUM(E167:E169)</f>
        <v>-367000.52</v>
      </c>
      <c r="F166" s="31">
        <f>SUM(F167:F169)</f>
        <v>-2296596.2200000002</v>
      </c>
    </row>
    <row r="167" spans="2:6">
      <c r="B167" s="1" t="s">
        <v>91</v>
      </c>
      <c r="E167" s="3">
        <v>-447662.52</v>
      </c>
      <c r="F167" s="3">
        <v>-2296596.2200000002</v>
      </c>
    </row>
    <row r="168" spans="2:6">
      <c r="B168" s="1" t="s">
        <v>92</v>
      </c>
      <c r="E168" s="3">
        <v>250900</v>
      </c>
    </row>
    <row r="169" spans="2:6">
      <c r="B169" s="1" t="s">
        <v>93</v>
      </c>
      <c r="E169" s="3">
        <v>-170238</v>
      </c>
    </row>
    <row r="171" spans="2:6">
      <c r="B171" s="28" t="s">
        <v>94</v>
      </c>
      <c r="E171" s="3">
        <v>0</v>
      </c>
    </row>
    <row r="173" spans="2:6" ht="15" thickBot="1">
      <c r="B173" s="23" t="s">
        <v>95</v>
      </c>
      <c r="E173" s="34"/>
      <c r="F173" s="34"/>
    </row>
    <row r="174" spans="2:6">
      <c r="F174" s="3">
        <v>0</v>
      </c>
    </row>
    <row r="175" spans="2:6">
      <c r="B175" s="28"/>
    </row>
    <row r="176" spans="2:6" ht="15" thickBot="1">
      <c r="B176" s="23" t="s">
        <v>96</v>
      </c>
      <c r="E176" s="34">
        <f>E139+E166+E173</f>
        <v>-5691226.3899999708</v>
      </c>
      <c r="F176" s="34">
        <f>F139+F166+F173</f>
        <v>6952406.2200000007</v>
      </c>
    </row>
    <row r="177" spans="2:11">
      <c r="J177" s="68" t="s">
        <v>36</v>
      </c>
    </row>
    <row r="178" spans="2:11" ht="15" thickBot="1">
      <c r="B178" s="23" t="s">
        <v>97</v>
      </c>
      <c r="D178" s="29"/>
      <c r="E178" s="21" t="s">
        <v>3</v>
      </c>
      <c r="F178" s="35" t="s">
        <v>4</v>
      </c>
    </row>
    <row r="179" spans="2:11">
      <c r="B179" s="1" t="s">
        <v>98</v>
      </c>
      <c r="E179" s="3">
        <f>F13</f>
        <v>16868339.5</v>
      </c>
      <c r="F179" s="3">
        <v>9915933.2799999993</v>
      </c>
    </row>
    <row r="180" spans="2:11">
      <c r="B180" s="1" t="s">
        <v>99</v>
      </c>
      <c r="E180" s="3">
        <f>E13</f>
        <v>11177112.91</v>
      </c>
      <c r="F180" s="3">
        <v>16868339.5</v>
      </c>
      <c r="K180" s="1" t="s">
        <v>36</v>
      </c>
    </row>
    <row r="181" spans="2:11">
      <c r="H181" s="36"/>
    </row>
    <row r="182" spans="2:11" ht="15" thickBot="1">
      <c r="B182" s="23" t="s">
        <v>100</v>
      </c>
      <c r="E182" s="37">
        <f>E180-E179</f>
        <v>-5691226.5899999999</v>
      </c>
      <c r="F182" s="37">
        <f>F180-F179</f>
        <v>6952406.2200000007</v>
      </c>
    </row>
    <row r="183" spans="2:11">
      <c r="B183" s="28"/>
      <c r="E183" s="51"/>
      <c r="F183" s="51"/>
    </row>
    <row r="185" spans="2:11">
      <c r="B185" s="19" t="s">
        <v>38</v>
      </c>
      <c r="C185" s="19"/>
      <c r="D185" s="19"/>
      <c r="E185" s="19"/>
      <c r="F185" s="19"/>
    </row>
    <row r="186" spans="2:11">
      <c r="C186" s="19"/>
      <c r="D186" s="81" t="s">
        <v>133</v>
      </c>
      <c r="E186" s="81"/>
      <c r="F186" s="81"/>
    </row>
    <row r="187" spans="2:11">
      <c r="B187" s="1" t="s">
        <v>131</v>
      </c>
      <c r="E187" s="20" t="s">
        <v>134</v>
      </c>
      <c r="F187" s="20"/>
    </row>
    <row r="188" spans="2:11">
      <c r="B188" s="63" t="s">
        <v>132</v>
      </c>
      <c r="E188" s="20" t="s">
        <v>135</v>
      </c>
      <c r="F188" s="20"/>
    </row>
    <row r="189" spans="2:11">
      <c r="B189" s="1" t="s">
        <v>39</v>
      </c>
      <c r="E189" s="73" t="s">
        <v>138</v>
      </c>
      <c r="F189" s="72"/>
    </row>
    <row r="190" spans="2:11" ht="15">
      <c r="B190"/>
      <c r="C190"/>
      <c r="D190" s="38"/>
      <c r="E190"/>
      <c r="F190"/>
    </row>
    <row r="191" spans="2:11">
      <c r="I191" s="1" t="s">
        <v>36</v>
      </c>
    </row>
    <row r="196" spans="1:11">
      <c r="J196" s="68" t="s">
        <v>36</v>
      </c>
    </row>
    <row r="197" spans="1:11">
      <c r="K197" s="1" t="s">
        <v>36</v>
      </c>
    </row>
    <row r="198" spans="1:11" ht="15" customHeight="1">
      <c r="A198" s="82" t="s">
        <v>101</v>
      </c>
      <c r="B198" s="82"/>
      <c r="C198" s="82"/>
      <c r="D198" s="82"/>
      <c r="E198" s="82"/>
      <c r="F198" s="82"/>
    </row>
    <row r="199" spans="1:11">
      <c r="A199" s="78"/>
      <c r="B199" s="82" t="s">
        <v>1</v>
      </c>
      <c r="C199" s="82"/>
      <c r="D199" s="82"/>
      <c r="E199" s="82"/>
      <c r="F199" s="78"/>
    </row>
    <row r="201" spans="1:11" ht="15">
      <c r="B201" s="39"/>
      <c r="D201" s="38"/>
      <c r="E201" s="5">
        <v>2022</v>
      </c>
      <c r="F201" s="67" t="s">
        <v>4</v>
      </c>
    </row>
    <row r="202" spans="1:11" ht="15.75" thickBot="1">
      <c r="D202" s="38"/>
      <c r="E202" s="1"/>
      <c r="F202" s="6" t="s">
        <v>136</v>
      </c>
    </row>
    <row r="203" spans="1:11" ht="15.75" thickBot="1">
      <c r="B203" s="39" t="s">
        <v>102</v>
      </c>
      <c r="D203" s="38"/>
      <c r="E203" s="25">
        <f>SUM(E204:E205)</f>
        <v>199009268.57999998</v>
      </c>
      <c r="F203" s="25">
        <f>SUM(F204:F205)</f>
        <v>133487056.81</v>
      </c>
    </row>
    <row r="204" spans="1:11" ht="15">
      <c r="B204" s="14" t="s">
        <v>103</v>
      </c>
      <c r="D204" s="38"/>
      <c r="E204" s="40">
        <v>199008162.47999999</v>
      </c>
      <c r="F204" s="40">
        <v>133487056.81</v>
      </c>
      <c r="I204" s="1" t="s">
        <v>36</v>
      </c>
      <c r="K204" s="1" t="s">
        <v>36</v>
      </c>
    </row>
    <row r="205" spans="1:11" ht="15">
      <c r="B205" s="14" t="s">
        <v>104</v>
      </c>
      <c r="D205" s="38"/>
      <c r="E205" s="27">
        <v>1106.0999999999999</v>
      </c>
      <c r="F205" s="26"/>
    </row>
    <row r="206" spans="1:11" ht="15">
      <c r="D206" s="38"/>
      <c r="E206" s="1"/>
      <c r="F206" s="1"/>
    </row>
    <row r="207" spans="1:11" ht="15.75" thickBot="1">
      <c r="B207" s="39" t="s">
        <v>105</v>
      </c>
      <c r="D207" s="38"/>
      <c r="E207" s="25">
        <f>SUM(E208:E209)</f>
        <v>151591624.47999999</v>
      </c>
      <c r="F207" s="25">
        <f>SUM(F208:F209)</f>
        <v>78276372.430000007</v>
      </c>
    </row>
    <row r="208" spans="1:11" ht="15">
      <c r="B208" s="14" t="s">
        <v>106</v>
      </c>
      <c r="D208" s="38"/>
      <c r="E208" s="26">
        <v>128965488.64</v>
      </c>
      <c r="F208" s="26">
        <v>73823559.109999999</v>
      </c>
    </row>
    <row r="209" spans="2:10" ht="15">
      <c r="B209" s="14" t="s">
        <v>107</v>
      </c>
      <c r="D209" s="38"/>
      <c r="E209" s="26">
        <v>22626135.84</v>
      </c>
      <c r="F209" s="26">
        <v>4452813.32</v>
      </c>
    </row>
    <row r="210" spans="2:10" ht="15">
      <c r="D210" s="38"/>
      <c r="E210" s="1"/>
      <c r="F210" s="1"/>
    </row>
    <row r="211" spans="2:10" ht="15.75" thickBot="1">
      <c r="B211" s="39" t="s">
        <v>108</v>
      </c>
      <c r="D211" s="38"/>
      <c r="E211" s="25">
        <f>E203-E207</f>
        <v>47417644.099999994</v>
      </c>
      <c r="F211" s="25">
        <f>F203-F207</f>
        <v>55210684.379999995</v>
      </c>
    </row>
    <row r="212" spans="2:10" ht="15">
      <c r="D212" s="38"/>
      <c r="E212" s="41"/>
      <c r="F212" s="1"/>
    </row>
    <row r="213" spans="2:10" ht="15.75" thickBot="1">
      <c r="B213" s="39" t="s">
        <v>109</v>
      </c>
      <c r="D213" s="38"/>
      <c r="E213" s="42">
        <f>E214</f>
        <v>2305893.48</v>
      </c>
      <c r="F213" s="42">
        <f>F214</f>
        <v>1961490.08</v>
      </c>
      <c r="J213" s="40"/>
    </row>
    <row r="214" spans="2:10" ht="15">
      <c r="B214" s="14" t="s">
        <v>110</v>
      </c>
      <c r="D214" s="38"/>
      <c r="E214" s="26">
        <v>2305893.48</v>
      </c>
      <c r="F214" s="26">
        <v>1961490.08</v>
      </c>
      <c r="J214" s="40"/>
    </row>
    <row r="215" spans="2:10" ht="15">
      <c r="D215" s="38"/>
      <c r="E215" s="41"/>
      <c r="F215" s="1"/>
      <c r="J215" s="43"/>
    </row>
    <row r="216" spans="2:10" ht="15.75" thickBot="1">
      <c r="B216" s="39" t="s">
        <v>111</v>
      </c>
      <c r="D216" s="38"/>
      <c r="E216" s="25">
        <f>E211-E213</f>
        <v>45111750.619999997</v>
      </c>
      <c r="F216" s="25">
        <f>F211-F213</f>
        <v>53249194.299999997</v>
      </c>
      <c r="J216" s="43"/>
    </row>
    <row r="217" spans="2:10" ht="15">
      <c r="B217" s="39"/>
      <c r="C217" s="39"/>
      <c r="D217" s="38"/>
      <c r="E217" s="43"/>
      <c r="F217" s="43"/>
      <c r="J217" s="40"/>
    </row>
    <row r="218" spans="2:10" ht="15.75" thickBot="1">
      <c r="B218" s="39" t="s">
        <v>112</v>
      </c>
      <c r="D218" s="38"/>
      <c r="E218" s="25">
        <f>E219</f>
        <v>1465458.57</v>
      </c>
      <c r="F218" s="25">
        <f>F219</f>
        <v>460400.24</v>
      </c>
      <c r="J218" s="40"/>
    </row>
    <row r="219" spans="2:10" ht="15">
      <c r="B219" s="14" t="s">
        <v>113</v>
      </c>
      <c r="D219" s="38"/>
      <c r="E219" s="26">
        <v>1465458.57</v>
      </c>
      <c r="F219" s="26">
        <v>460400.24</v>
      </c>
      <c r="J219" s="40"/>
    </row>
    <row r="220" spans="2:10" ht="15">
      <c r="D220" s="38"/>
      <c r="E220" s="41"/>
      <c r="F220" s="1"/>
      <c r="J220" s="40"/>
    </row>
    <row r="221" spans="2:10" ht="15.75" thickBot="1">
      <c r="B221" s="39" t="s">
        <v>114</v>
      </c>
      <c r="D221" s="38"/>
      <c r="E221" s="25">
        <f>E216+E218</f>
        <v>46577209.189999998</v>
      </c>
      <c r="F221" s="25">
        <f>F216+F218</f>
        <v>53709594.539999999</v>
      </c>
      <c r="J221" s="40"/>
    </row>
    <row r="222" spans="2:10" ht="15">
      <c r="D222" s="38"/>
      <c r="E222" s="1"/>
      <c r="F222" s="1"/>
      <c r="J222" s="43"/>
    </row>
    <row r="223" spans="2:10" ht="15">
      <c r="B223" s="39" t="s">
        <v>115</v>
      </c>
      <c r="D223" s="38"/>
      <c r="E223" s="44">
        <f>SUM(E224:E226)</f>
        <v>54425618.600000001</v>
      </c>
      <c r="F223" s="44">
        <f>SUM(F224:F226)</f>
        <v>51463902.069999993</v>
      </c>
      <c r="J223" s="43"/>
    </row>
    <row r="224" spans="2:10" ht="15">
      <c r="B224" s="14" t="s">
        <v>116</v>
      </c>
      <c r="D224" s="38"/>
      <c r="E224" s="26">
        <v>48201205.960000001</v>
      </c>
      <c r="F224" s="26">
        <v>43550839.649999999</v>
      </c>
      <c r="J224" s="40"/>
    </row>
    <row r="225" spans="2:10" ht="15">
      <c r="B225" s="14" t="s">
        <v>117</v>
      </c>
      <c r="D225" s="38"/>
      <c r="E225" s="26">
        <v>6094952.1100000003</v>
      </c>
      <c r="F225" s="26">
        <v>7920322.4400000004</v>
      </c>
      <c r="J225" s="40"/>
    </row>
    <row r="226" spans="2:10" ht="15">
      <c r="B226" s="14" t="s">
        <v>118</v>
      </c>
      <c r="D226" s="38"/>
      <c r="E226" s="26">
        <v>129460.53</v>
      </c>
      <c r="F226" s="26">
        <v>-7260.02</v>
      </c>
      <c r="J226" s="43"/>
    </row>
    <row r="227" spans="2:10" ht="15">
      <c r="D227" s="38"/>
      <c r="E227" s="1"/>
      <c r="F227" s="1"/>
      <c r="J227" s="40"/>
    </row>
    <row r="228" spans="2:10" ht="15">
      <c r="B228" s="39" t="s">
        <v>119</v>
      </c>
      <c r="D228" s="38"/>
      <c r="E228" s="44">
        <f>E221-E223</f>
        <v>-7848409.4100000039</v>
      </c>
      <c r="F228" s="44">
        <f>F221-F223</f>
        <v>2245692.4700000063</v>
      </c>
      <c r="J228" s="40"/>
    </row>
    <row r="229" spans="2:10">
      <c r="J229" s="43"/>
    </row>
    <row r="230" spans="2:10">
      <c r="B230" s="19"/>
      <c r="C230" s="19"/>
      <c r="D230" s="19"/>
      <c r="E230" s="19"/>
      <c r="F230" s="19"/>
      <c r="J230" s="43"/>
    </row>
    <row r="231" spans="2:10">
      <c r="B231" s="19" t="s">
        <v>38</v>
      </c>
      <c r="C231" s="19"/>
      <c r="D231" s="19"/>
      <c r="E231" s="19"/>
      <c r="F231" s="19"/>
      <c r="J231" s="43"/>
    </row>
    <row r="232" spans="2:10">
      <c r="C232" s="19"/>
      <c r="D232" s="81" t="s">
        <v>133</v>
      </c>
      <c r="E232" s="81"/>
      <c r="F232" s="81"/>
      <c r="J232" s="43"/>
    </row>
    <row r="233" spans="2:10">
      <c r="B233" s="1" t="s">
        <v>131</v>
      </c>
      <c r="E233" s="20" t="s">
        <v>134</v>
      </c>
      <c r="F233" s="20"/>
      <c r="J233" s="43"/>
    </row>
    <row r="234" spans="2:10">
      <c r="B234" s="63" t="s">
        <v>132</v>
      </c>
      <c r="E234" s="20" t="s">
        <v>135</v>
      </c>
      <c r="F234" s="20"/>
      <c r="J234" s="43"/>
    </row>
    <row r="235" spans="2:10">
      <c r="B235" s="1" t="s">
        <v>39</v>
      </c>
      <c r="E235" s="73" t="s">
        <v>138</v>
      </c>
      <c r="F235" s="72"/>
      <c r="J235" s="43"/>
    </row>
    <row r="236" spans="2:10">
      <c r="D236" s="45"/>
      <c r="J236" s="40"/>
    </row>
    <row r="237" spans="2:10">
      <c r="E237" s="5"/>
      <c r="J237" s="43"/>
    </row>
    <row r="238" spans="2:10">
      <c r="D238" s="46"/>
      <c r="E238" s="1"/>
      <c r="J238" s="40"/>
    </row>
    <row r="239" spans="2:10">
      <c r="E239" s="47"/>
    </row>
    <row r="240" spans="2:10">
      <c r="E240" s="40"/>
    </row>
    <row r="241" spans="2:11">
      <c r="E241" s="27"/>
    </row>
    <row r="242" spans="2:11">
      <c r="B242" s="86" t="s">
        <v>144</v>
      </c>
      <c r="C242" s="86"/>
      <c r="D242" s="86"/>
      <c r="E242" s="86"/>
      <c r="F242" s="86"/>
    </row>
    <row r="243" spans="2:11">
      <c r="B243" s="87" t="s">
        <v>1</v>
      </c>
      <c r="C243" s="87"/>
      <c r="D243" s="87"/>
      <c r="E243" s="87"/>
      <c r="F243" s="87"/>
    </row>
    <row r="244" spans="2:11">
      <c r="E244" s="26"/>
      <c r="K244" s="68" t="s">
        <v>36</v>
      </c>
    </row>
    <row r="245" spans="2:11">
      <c r="E245" s="26"/>
    </row>
    <row r="246" spans="2:11">
      <c r="E246" s="28">
        <v>2022</v>
      </c>
      <c r="F246" s="48" t="s">
        <v>4</v>
      </c>
    </row>
    <row r="247" spans="2:11">
      <c r="B247" s="28" t="s">
        <v>120</v>
      </c>
      <c r="E247" s="49">
        <v>-7848409.4100000001</v>
      </c>
      <c r="F247" s="50">
        <v>2245692.4700000002</v>
      </c>
      <c r="J247" s="68" t="s">
        <v>36</v>
      </c>
    </row>
    <row r="248" spans="2:11">
      <c r="B248" s="1" t="s">
        <v>121</v>
      </c>
      <c r="E248" s="41"/>
    </row>
    <row r="249" spans="2:11">
      <c r="B249" s="28" t="s">
        <v>122</v>
      </c>
      <c r="E249" s="44">
        <f>E247</f>
        <v>-7848409.4100000001</v>
      </c>
      <c r="F249" s="44">
        <f>F247</f>
        <v>2245692.4700000002</v>
      </c>
    </row>
    <row r="250" spans="2:11">
      <c r="E250" s="26"/>
    </row>
    <row r="251" spans="2:11">
      <c r="B251" s="19" t="s">
        <v>38</v>
      </c>
      <c r="C251" s="19"/>
      <c r="D251" s="19"/>
      <c r="E251" s="19"/>
      <c r="F251" s="19"/>
    </row>
    <row r="252" spans="2:11">
      <c r="C252" s="19"/>
      <c r="D252" s="81" t="s">
        <v>133</v>
      </c>
      <c r="E252" s="81"/>
      <c r="F252" s="81"/>
    </row>
    <row r="253" spans="2:11">
      <c r="B253" s="1" t="s">
        <v>131</v>
      </c>
      <c r="E253" s="20" t="s">
        <v>134</v>
      </c>
      <c r="F253" s="20"/>
    </row>
    <row r="254" spans="2:11">
      <c r="B254" s="63" t="s">
        <v>132</v>
      </c>
      <c r="E254" s="20" t="s">
        <v>135</v>
      </c>
      <c r="F254" s="20"/>
    </row>
    <row r="255" spans="2:11">
      <c r="B255" s="1" t="s">
        <v>39</v>
      </c>
      <c r="E255" s="73" t="s">
        <v>138</v>
      </c>
      <c r="F255" s="72"/>
    </row>
    <row r="256" spans="2:11">
      <c r="E256" s="81"/>
      <c r="F256" s="81"/>
    </row>
    <row r="257" spans="2:17">
      <c r="E257" s="43"/>
    </row>
    <row r="258" spans="2:17" ht="15">
      <c r="E258" s="26"/>
      <c r="H258"/>
      <c r="I258"/>
      <c r="J258"/>
      <c r="K258"/>
      <c r="L258"/>
      <c r="M258"/>
      <c r="N258"/>
      <c r="O258"/>
      <c r="P258"/>
      <c r="Q258"/>
    </row>
    <row r="259" spans="2:17" ht="15">
      <c r="E259" s="41"/>
      <c r="H259"/>
      <c r="I259"/>
      <c r="J259"/>
      <c r="K259"/>
      <c r="L259"/>
      <c r="M259"/>
      <c r="N259"/>
      <c r="O259"/>
      <c r="P259"/>
      <c r="Q259"/>
    </row>
    <row r="260" spans="2:17" ht="15">
      <c r="E260" s="1"/>
      <c r="H260"/>
      <c r="I260"/>
      <c r="J260"/>
      <c r="K260"/>
      <c r="L260"/>
      <c r="M260"/>
      <c r="N260"/>
      <c r="O260"/>
      <c r="P260"/>
      <c r="Q260"/>
    </row>
    <row r="261" spans="2:17" ht="15">
      <c r="E261" s="1"/>
      <c r="H261"/>
      <c r="I261"/>
      <c r="J261"/>
      <c r="K261"/>
      <c r="L261"/>
      <c r="M261"/>
      <c r="N261"/>
      <c r="O261"/>
      <c r="P261"/>
      <c r="Q261"/>
    </row>
    <row r="262" spans="2:17" ht="15">
      <c r="B262" s="86" t="s">
        <v>145</v>
      </c>
      <c r="C262" s="82"/>
      <c r="D262" s="82"/>
      <c r="E262" s="82"/>
      <c r="F262" s="82"/>
      <c r="G262" s="82"/>
      <c r="H262"/>
      <c r="I262"/>
      <c r="J262"/>
      <c r="K262"/>
      <c r="L262"/>
      <c r="M262"/>
      <c r="N262"/>
      <c r="O262"/>
      <c r="P262"/>
      <c r="Q262"/>
    </row>
    <row r="263" spans="2:17" ht="15">
      <c r="B263" s="86" t="s">
        <v>146</v>
      </c>
      <c r="C263" s="82"/>
      <c r="D263" s="82"/>
      <c r="E263" s="82"/>
      <c r="F263" s="82"/>
      <c r="G263" s="82"/>
      <c r="H263"/>
      <c r="I263"/>
      <c r="J263"/>
      <c r="K263"/>
      <c r="L263"/>
      <c r="M263"/>
      <c r="N263"/>
      <c r="O263"/>
      <c r="P263"/>
      <c r="Q263"/>
    </row>
    <row r="264" spans="2:17">
      <c r="E264" s="26"/>
    </row>
    <row r="265" spans="2:17">
      <c r="E265" s="26"/>
    </row>
    <row r="266" spans="2:17" ht="15" customHeight="1">
      <c r="B266" s="83" t="s">
        <v>123</v>
      </c>
      <c r="C266" s="52"/>
      <c r="D266" s="83" t="s">
        <v>124</v>
      </c>
      <c r="E266" s="83" t="s">
        <v>125</v>
      </c>
      <c r="F266" s="84" t="s">
        <v>126</v>
      </c>
      <c r="G266" s="85" t="s">
        <v>127</v>
      </c>
    </row>
    <row r="267" spans="2:17">
      <c r="B267" s="83"/>
      <c r="C267" s="52"/>
      <c r="D267" s="83"/>
      <c r="E267" s="83"/>
      <c r="F267" s="84"/>
      <c r="G267" s="84"/>
    </row>
    <row r="268" spans="2:17">
      <c r="B268" s="80" t="s">
        <v>148</v>
      </c>
      <c r="C268" s="53"/>
      <c r="D268" s="54">
        <v>50000</v>
      </c>
      <c r="E268" s="55">
        <v>13698706.73</v>
      </c>
      <c r="F268" s="55" t="s">
        <v>53</v>
      </c>
      <c r="G268" s="55">
        <f>SUM(D268:F268)</f>
        <v>13748706.73</v>
      </c>
    </row>
    <row r="269" spans="2:17">
      <c r="B269" s="53" t="s">
        <v>129</v>
      </c>
      <c r="C269" s="53"/>
      <c r="D269" s="56" t="s">
        <v>53</v>
      </c>
      <c r="E269" s="57" t="s">
        <v>53</v>
      </c>
      <c r="F269" s="58">
        <v>2245692.4700000002</v>
      </c>
      <c r="G269" s="58">
        <f>SUM(D269:F269)</f>
        <v>2245692.4700000002</v>
      </c>
      <c r="O269" s="1" t="s">
        <v>36</v>
      </c>
    </row>
    <row r="270" spans="2:17">
      <c r="B270" s="53" t="s">
        <v>130</v>
      </c>
      <c r="C270" s="53"/>
      <c r="D270" s="56" t="s">
        <v>53</v>
      </c>
      <c r="E270" s="58">
        <v>2245692.4700000002</v>
      </c>
      <c r="F270" s="58">
        <v>-2245692.4700000002</v>
      </c>
      <c r="G270" s="58"/>
    </row>
    <row r="271" spans="2:17">
      <c r="B271" s="79" t="s">
        <v>147</v>
      </c>
      <c r="C271" s="53"/>
      <c r="D271" s="56" t="s">
        <v>53</v>
      </c>
      <c r="E271" s="58">
        <v>-3283989.76</v>
      </c>
      <c r="F271" s="57" t="s">
        <v>53</v>
      </c>
      <c r="G271" s="58">
        <f t="shared" ref="G271:G276" si="0">SUM(D271:F271)</f>
        <v>-3283989.76</v>
      </c>
    </row>
    <row r="272" spans="2:17">
      <c r="B272" s="80" t="s">
        <v>149</v>
      </c>
      <c r="C272" s="53"/>
      <c r="D272" s="59">
        <v>50000</v>
      </c>
      <c r="E272" s="55">
        <f>SUM(E268:E271)</f>
        <v>12660409.440000001</v>
      </c>
      <c r="F272" s="59" t="s">
        <v>53</v>
      </c>
      <c r="G272" s="55">
        <f t="shared" si="0"/>
        <v>12710409.440000001</v>
      </c>
    </row>
    <row r="273" spans="1:10">
      <c r="B273" s="53" t="s">
        <v>129</v>
      </c>
      <c r="C273" s="53"/>
      <c r="D273" s="56" t="s">
        <v>53</v>
      </c>
      <c r="E273" s="57" t="s">
        <v>53</v>
      </c>
      <c r="F273" s="58">
        <v>-7848409.4100000001</v>
      </c>
      <c r="G273" s="58">
        <f t="shared" si="0"/>
        <v>-7848409.4100000001</v>
      </c>
    </row>
    <row r="274" spans="1:10">
      <c r="B274" s="53" t="s">
        <v>130</v>
      </c>
      <c r="C274" s="53"/>
      <c r="D274" s="56" t="s">
        <v>53</v>
      </c>
      <c r="E274" s="58">
        <v>-7848409.4100000001</v>
      </c>
      <c r="F274" s="58">
        <v>7848409.4100000001</v>
      </c>
      <c r="G274" s="58">
        <f t="shared" si="0"/>
        <v>0</v>
      </c>
    </row>
    <row r="275" spans="1:10">
      <c r="B275" s="79" t="s">
        <v>147</v>
      </c>
      <c r="C275" s="53"/>
      <c r="D275" s="56"/>
      <c r="E275" s="58">
        <v>7447117.2999999998</v>
      </c>
      <c r="F275" s="57" t="s">
        <v>53</v>
      </c>
      <c r="G275" s="58">
        <f t="shared" si="0"/>
        <v>7447117.2999999998</v>
      </c>
    </row>
    <row r="276" spans="1:10">
      <c r="B276" s="80" t="s">
        <v>128</v>
      </c>
      <c r="C276" s="53"/>
      <c r="D276" s="59">
        <f>SUM(D272:D275)</f>
        <v>50000</v>
      </c>
      <c r="E276" s="55">
        <f>SUM(E272:E275)</f>
        <v>12259117.330000002</v>
      </c>
      <c r="F276" s="59" t="s">
        <v>53</v>
      </c>
      <c r="G276" s="55">
        <f t="shared" si="0"/>
        <v>12309117.330000002</v>
      </c>
    </row>
    <row r="278" spans="1:10">
      <c r="B278" s="19"/>
      <c r="C278" s="19"/>
      <c r="D278" s="19"/>
      <c r="E278" s="19"/>
      <c r="F278" s="19"/>
    </row>
    <row r="279" spans="1:10">
      <c r="B279" s="19" t="s">
        <v>38</v>
      </c>
      <c r="C279" s="19"/>
      <c r="D279" s="19"/>
      <c r="E279" s="19"/>
      <c r="F279" s="19"/>
      <c r="J279" s="60"/>
    </row>
    <row r="280" spans="1:10">
      <c r="C280" s="19"/>
      <c r="D280" s="81" t="s">
        <v>133</v>
      </c>
      <c r="E280" s="81"/>
      <c r="F280" s="81"/>
      <c r="J280" s="46"/>
    </row>
    <row r="281" spans="1:10">
      <c r="B281" s="1" t="s">
        <v>131</v>
      </c>
      <c r="E281" s="20" t="s">
        <v>134</v>
      </c>
      <c r="F281" s="20"/>
      <c r="J281" s="46"/>
    </row>
    <row r="282" spans="1:10">
      <c r="B282" s="63" t="s">
        <v>132</v>
      </c>
      <c r="E282" s="20" t="s">
        <v>135</v>
      </c>
      <c r="F282" s="20"/>
      <c r="J282" s="46"/>
    </row>
    <row r="283" spans="1:10" ht="15">
      <c r="A283"/>
      <c r="B283" s="1" t="s">
        <v>39</v>
      </c>
      <c r="E283" s="73" t="s">
        <v>138</v>
      </c>
      <c r="F283" s="72"/>
      <c r="G283"/>
      <c r="J283" s="46"/>
    </row>
    <row r="284" spans="1:10" ht="15">
      <c r="A284"/>
      <c r="B284"/>
      <c r="C284"/>
      <c r="D284" s="38"/>
      <c r="E284"/>
      <c r="F284"/>
      <c r="G284"/>
      <c r="J284" s="46"/>
    </row>
    <row r="285" spans="1:10" ht="15">
      <c r="A285"/>
      <c r="B285"/>
      <c r="C285"/>
      <c r="D285" s="38"/>
      <c r="E285"/>
      <c r="F285"/>
      <c r="G285"/>
      <c r="J285" s="46"/>
    </row>
    <row r="286" spans="1:10" ht="15">
      <c r="A286"/>
      <c r="B286"/>
      <c r="C286"/>
      <c r="D286" s="38"/>
      <c r="E286"/>
      <c r="F286"/>
      <c r="G286"/>
      <c r="J286" s="46"/>
    </row>
    <row r="287" spans="1:10" ht="15">
      <c r="A287"/>
      <c r="B287"/>
      <c r="C287"/>
      <c r="D287" s="38"/>
      <c r="E287"/>
      <c r="F287"/>
      <c r="G287"/>
      <c r="J287" s="46"/>
    </row>
    <row r="288" spans="1:10" ht="15">
      <c r="A288"/>
      <c r="B288"/>
      <c r="C288"/>
      <c r="D288" s="38"/>
      <c r="E288"/>
      <c r="F288"/>
      <c r="G288"/>
      <c r="J288" s="46"/>
    </row>
    <row r="289" spans="1:11" ht="15">
      <c r="A289"/>
      <c r="B289"/>
      <c r="C289"/>
      <c r="D289" s="38"/>
      <c r="E289"/>
      <c r="F289"/>
      <c r="G289"/>
      <c r="J289" s="46"/>
    </row>
    <row r="290" spans="1:11" ht="15">
      <c r="A290"/>
      <c r="B290"/>
      <c r="C290"/>
      <c r="D290" s="38"/>
      <c r="E290"/>
      <c r="F290"/>
      <c r="G290"/>
      <c r="J290" s="46"/>
    </row>
    <row r="291" spans="1:11" ht="15">
      <c r="A291"/>
      <c r="B291"/>
      <c r="C291"/>
      <c r="D291" s="38"/>
      <c r="E291"/>
      <c r="F291"/>
      <c r="G291"/>
      <c r="J291" s="46"/>
    </row>
    <row r="292" spans="1:11" ht="15">
      <c r="E292"/>
      <c r="F292"/>
      <c r="J292" s="46" t="s">
        <v>36</v>
      </c>
    </row>
    <row r="293" spans="1:11">
      <c r="J293" s="46"/>
      <c r="K293" s="2"/>
    </row>
    <row r="294" spans="1:11">
      <c r="J294" s="46"/>
      <c r="K294" s="2"/>
    </row>
    <row r="295" spans="1:11">
      <c r="J295" s="46"/>
      <c r="K295" s="2"/>
    </row>
    <row r="296" spans="1:11">
      <c r="J296" s="46"/>
      <c r="K296" s="2"/>
    </row>
    <row r="297" spans="1:11">
      <c r="J297" s="46"/>
      <c r="K297" s="2"/>
    </row>
    <row r="298" spans="1:11">
      <c r="J298" s="46"/>
      <c r="K298" s="2"/>
    </row>
    <row r="299" spans="1:11">
      <c r="G299" s="3" t="s">
        <v>36</v>
      </c>
      <c r="J299" s="46"/>
      <c r="K299" s="2"/>
    </row>
    <row r="300" spans="1:11">
      <c r="J300" s="46"/>
      <c r="K300" s="2"/>
    </row>
    <row r="301" spans="1:11">
      <c r="E301" s="61"/>
      <c r="J301" s="62"/>
      <c r="K301" s="29"/>
    </row>
    <row r="302" spans="1:11">
      <c r="E302" s="61"/>
    </row>
    <row r="303" spans="1:11">
      <c r="E303" s="61"/>
    </row>
    <row r="304" spans="1:11">
      <c r="E304" s="61"/>
    </row>
    <row r="305" spans="5:5">
      <c r="E305" s="61"/>
    </row>
  </sheetData>
  <mergeCells count="28">
    <mergeCell ref="G266:G267"/>
    <mergeCell ref="E71:F71"/>
    <mergeCell ref="D123:F123"/>
    <mergeCell ref="A134:F134"/>
    <mergeCell ref="B135:E135"/>
    <mergeCell ref="D186:F186"/>
    <mergeCell ref="A198:F198"/>
    <mergeCell ref="B199:E199"/>
    <mergeCell ref="D232:F232"/>
    <mergeCell ref="B242:F242"/>
    <mergeCell ref="B243:F243"/>
    <mergeCell ref="D252:F252"/>
    <mergeCell ref="B262:G262"/>
    <mergeCell ref="B263:G263"/>
    <mergeCell ref="A82:F82"/>
    <mergeCell ref="B266:B267"/>
    <mergeCell ref="D266:D267"/>
    <mergeCell ref="E266:E267"/>
    <mergeCell ref="F266:F267"/>
    <mergeCell ref="D280:F280"/>
    <mergeCell ref="E256:F256"/>
    <mergeCell ref="E74:F74"/>
    <mergeCell ref="E75:F75"/>
    <mergeCell ref="B6:E6"/>
    <mergeCell ref="B7:E7"/>
    <mergeCell ref="E72:F72"/>
    <mergeCell ref="E73:F73"/>
    <mergeCell ref="B83:F83"/>
  </mergeCells>
  <pageMargins left="0.7" right="0.7" top="0.75" bottom="0.75" header="0.511811023622047" footer="0.511811023622047"/>
  <pageSetup paperSize="9" scale="37" orientation="portrait" horizontalDpi="300" verticalDpi="300"/>
  <rowBreaks count="4" manualBreakCount="4">
    <brk id="127" max="16383" man="1"/>
    <brk id="189" max="16383" man="1"/>
    <brk id="236" max="16383" man="1"/>
    <brk id="2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2026-05-16T18:27:55Z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8444E75E2A7C4BDA9A003C06C67F4A16_13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