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1. ESTRUTURA\1 - ESTRUTURAS_PODER_EXECUTIVO\35 - Planilhas Repercussão Financeira Orgãos_Entidades PE\"/>
    </mc:Choice>
  </mc:AlternateContent>
  <bookViews>
    <workbookView xWindow="0" yWindow="0" windowWidth="28800" windowHeight="12315" tabRatio="500"/>
  </bookViews>
  <sheets>
    <sheet name="Proposta de mudança" sheetId="1" r:id="rId1"/>
  </sheets>
  <definedNames>
    <definedName name="_xlnm._FilterDatabase" localSheetId="0" hidden="1">'Proposta de mudança'!$A$2:$J$30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0" i="1" l="1"/>
  <c r="E59" i="1"/>
  <c r="E58" i="1"/>
  <c r="E57" i="1"/>
  <c r="E56" i="1"/>
  <c r="E55" i="1"/>
  <c r="C55" i="1"/>
  <c r="C53" i="1"/>
  <c r="C52" i="1"/>
  <c r="C51" i="1"/>
  <c r="C50" i="1"/>
  <c r="C49" i="1"/>
  <c r="C48" i="1"/>
  <c r="C46" i="1"/>
  <c r="C45" i="1"/>
  <c r="C44" i="1"/>
  <c r="C43" i="1"/>
  <c r="C42" i="1"/>
  <c r="C40" i="1"/>
  <c r="C39" i="1"/>
  <c r="C38" i="1"/>
  <c r="C37" i="1"/>
  <c r="C36" i="1"/>
  <c r="C35" i="1"/>
  <c r="C34" i="1"/>
  <c r="C33" i="1"/>
  <c r="C60" i="1"/>
  <c r="C59" i="1"/>
  <c r="C58" i="1"/>
  <c r="C57" i="1"/>
  <c r="C56" i="1"/>
  <c r="D55" i="1" l="1"/>
  <c r="D56" i="1"/>
  <c r="D59" i="1"/>
  <c r="D57" i="1"/>
  <c r="D58" i="1"/>
  <c r="D60" i="1"/>
  <c r="G68" i="1" l="1"/>
  <c r="G69" i="1"/>
  <c r="G70" i="1"/>
  <c r="G71" i="1"/>
  <c r="G72" i="1"/>
  <c r="G73" i="1"/>
  <c r="G74" i="1"/>
  <c r="G75" i="1"/>
  <c r="G67" i="1"/>
  <c r="E53" i="1" l="1"/>
  <c r="E52" i="1"/>
  <c r="E51" i="1"/>
  <c r="E50" i="1"/>
  <c r="E49" i="1"/>
  <c r="E48" i="1"/>
  <c r="E42" i="1"/>
  <c r="E33" i="1"/>
  <c r="N67" i="1" l="1"/>
  <c r="N68" i="1"/>
  <c r="H67" i="1"/>
  <c r="H68" i="1"/>
  <c r="D67" i="1"/>
  <c r="D68" i="1"/>
  <c r="E68" i="1" s="1"/>
  <c r="C76" i="1"/>
  <c r="E67" i="1" l="1"/>
  <c r="J67" i="1" s="1"/>
  <c r="O67" i="1" s="1"/>
  <c r="J68" i="1"/>
  <c r="O68" i="1" s="1"/>
  <c r="P68" i="1" s="1"/>
  <c r="K67" i="1"/>
  <c r="Q67" i="1" s="1"/>
  <c r="K68" i="1"/>
  <c r="K69" i="1"/>
  <c r="N69" i="1"/>
  <c r="H69" i="1"/>
  <c r="D69" i="1"/>
  <c r="E46" i="1"/>
  <c r="E45" i="1"/>
  <c r="E44" i="1"/>
  <c r="E43" i="1"/>
  <c r="E40" i="1"/>
  <c r="E39" i="1"/>
  <c r="E38" i="1"/>
  <c r="E37" i="1"/>
  <c r="E36" i="1"/>
  <c r="E35" i="1"/>
  <c r="E34" i="1"/>
  <c r="C47" i="1" l="1"/>
  <c r="C41" i="1"/>
  <c r="C54" i="1"/>
  <c r="C61" i="1"/>
  <c r="P67" i="1"/>
  <c r="L67" i="1"/>
  <c r="M67" i="1" s="1"/>
  <c r="L68" i="1"/>
  <c r="M68" i="1" s="1"/>
  <c r="Q68" i="1"/>
  <c r="D39" i="1"/>
  <c r="Q69" i="1"/>
  <c r="E69" i="1"/>
  <c r="J69" i="1" s="1"/>
  <c r="E61" i="1"/>
  <c r="E54" i="1"/>
  <c r="E47" i="1"/>
  <c r="E41" i="1"/>
  <c r="E62" i="1" s="1"/>
  <c r="C62" i="1" l="1"/>
  <c r="S67" i="1"/>
  <c r="T67" i="1" s="1"/>
  <c r="S68" i="1"/>
  <c r="T68" i="1" s="1"/>
  <c r="O69" i="1"/>
  <c r="L69" i="1"/>
  <c r="M69" i="1" s="1"/>
  <c r="S69" i="1" l="1"/>
  <c r="P69" i="1"/>
  <c r="T69" i="1" l="1"/>
  <c r="N70" i="1" l="1"/>
  <c r="H70" i="1"/>
  <c r="B76" i="1" l="1"/>
  <c r="I76" i="1"/>
  <c r="N75" i="1"/>
  <c r="K75" i="1"/>
  <c r="D75" i="1"/>
  <c r="E75" i="1" s="1"/>
  <c r="N74" i="1"/>
  <c r="K74" i="1"/>
  <c r="D74" i="1"/>
  <c r="E74" i="1" s="1"/>
  <c r="N73" i="1"/>
  <c r="K73" i="1"/>
  <c r="D73" i="1"/>
  <c r="N72" i="1"/>
  <c r="K72" i="1"/>
  <c r="D72" i="1"/>
  <c r="N71" i="1"/>
  <c r="K71" i="1"/>
  <c r="D71" i="1"/>
  <c r="K70" i="1"/>
  <c r="Q70" i="1" s="1"/>
  <c r="D70" i="1"/>
  <c r="E70" i="1" s="1"/>
  <c r="I29" i="1"/>
  <c r="G76" i="1" l="1"/>
  <c r="D43" i="1"/>
  <c r="D36" i="1"/>
  <c r="Q72" i="1"/>
  <c r="D44" i="1"/>
  <c r="D45" i="1"/>
  <c r="D34" i="1"/>
  <c r="J70" i="1"/>
  <c r="J75" i="1"/>
  <c r="E73" i="1"/>
  <c r="J73" i="1" s="1"/>
  <c r="D51" i="1"/>
  <c r="E72" i="1"/>
  <c r="J72" i="1" s="1"/>
  <c r="J74" i="1"/>
  <c r="E71" i="1"/>
  <c r="J71" i="1" s="1"/>
  <c r="D38" i="1"/>
  <c r="D40" i="1"/>
  <c r="Q73" i="1"/>
  <c r="D35" i="1"/>
  <c r="K76" i="1"/>
  <c r="N76" i="1"/>
  <c r="Q74" i="1"/>
  <c r="D42" i="1"/>
  <c r="D52" i="1"/>
  <c r="D37" i="1"/>
  <c r="D49" i="1"/>
  <c r="I30" i="1"/>
  <c r="D53" i="1"/>
  <c r="Q75" i="1"/>
  <c r="D33" i="1"/>
  <c r="D48" i="1"/>
  <c r="D46" i="1"/>
  <c r="D50" i="1"/>
  <c r="Q71" i="1"/>
  <c r="D76" i="1"/>
  <c r="D47" i="1" l="1"/>
  <c r="R67" i="1"/>
  <c r="R68" i="1"/>
  <c r="D41" i="1"/>
  <c r="R69" i="1"/>
  <c r="D61" i="1"/>
  <c r="D54" i="1"/>
  <c r="R72" i="1"/>
  <c r="R71" i="1"/>
  <c r="R73" i="1"/>
  <c r="R74" i="1"/>
  <c r="R70" i="1"/>
  <c r="R75" i="1"/>
  <c r="Q76" i="1"/>
  <c r="R76" i="1" s="1"/>
  <c r="O73" i="1"/>
  <c r="O75" i="1"/>
  <c r="O74" i="1"/>
  <c r="O72" i="1"/>
  <c r="O71" i="1"/>
  <c r="P71" i="1" s="1"/>
  <c r="H76" i="1"/>
  <c r="O70" i="1"/>
  <c r="E76" i="1"/>
  <c r="D62" i="1" l="1"/>
  <c r="P70" i="1"/>
  <c r="O76" i="1"/>
  <c r="L73" i="1"/>
  <c r="M73" i="1" s="1"/>
  <c r="L70" i="1"/>
  <c r="M70" i="1" s="1"/>
  <c r="L75" i="1"/>
  <c r="M75" i="1" s="1"/>
  <c r="P75" i="1"/>
  <c r="L74" i="1"/>
  <c r="M74" i="1" s="1"/>
  <c r="P72" i="1"/>
  <c r="L72" i="1"/>
  <c r="M72" i="1" s="1"/>
  <c r="J76" i="1"/>
  <c r="L71" i="1"/>
  <c r="M71" i="1" s="1"/>
  <c r="P73" i="1"/>
  <c r="P74" i="1"/>
  <c r="P76" i="1" l="1"/>
  <c r="S73" i="1"/>
  <c r="T73" i="1" s="1"/>
  <c r="S70" i="1"/>
  <c r="S74" i="1"/>
  <c r="T74" i="1" s="1"/>
  <c r="S71" i="1"/>
  <c r="T71" i="1" s="1"/>
  <c r="S75" i="1"/>
  <c r="T75" i="1" s="1"/>
  <c r="L76" i="1"/>
  <c r="S72" i="1"/>
  <c r="T72" i="1" s="1"/>
  <c r="M76" i="1"/>
  <c r="T70" i="1" l="1"/>
  <c r="T76" i="1" s="1"/>
  <c r="S76" i="1"/>
</calcChain>
</file>

<file path=xl/sharedStrings.xml><?xml version="1.0" encoding="utf-8"?>
<sst xmlns="http://schemas.openxmlformats.org/spreadsheetml/2006/main" count="118" uniqueCount="61">
  <si>
    <t>SÍMBOLO</t>
  </si>
  <si>
    <t>CARGO</t>
  </si>
  <si>
    <t>QDE</t>
  </si>
  <si>
    <t>Proposta</t>
  </si>
  <si>
    <t>QTDE COMGE</t>
  </si>
  <si>
    <t>OBSERVAÇÃO</t>
  </si>
  <si>
    <t>SUGESTÃO DE REVISÃO COMGE</t>
  </si>
  <si>
    <t>DNS-1</t>
  </si>
  <si>
    <t>DAS-1</t>
  </si>
  <si>
    <t>DAS-2</t>
  </si>
  <si>
    <t>DNS-2</t>
  </si>
  <si>
    <t>ÓRGÃOS DE ASSESSORAMENTO</t>
  </si>
  <si>
    <t>ÓRGÃOS DE EXECUÇÃO PROGRAMÁTICA</t>
  </si>
  <si>
    <t>DNS-3</t>
  </si>
  <si>
    <t>DAS-3</t>
  </si>
  <si>
    <t>DAS-4</t>
  </si>
  <si>
    <t>ÓRGÃOS DE EXECUÇÃO INSTRUMENTAL</t>
  </si>
  <si>
    <t>ATUAL</t>
  </si>
  <si>
    <t>PROPOSTA</t>
  </si>
  <si>
    <t>TOTAL</t>
  </si>
  <si>
    <t xml:space="preserve">TOTAL GERAL </t>
  </si>
  <si>
    <t xml:space="preserve"> </t>
  </si>
  <si>
    <t>Situação Atual</t>
  </si>
  <si>
    <t>Situação Proposta</t>
  </si>
  <si>
    <t>Impactos Financeiros</t>
  </si>
  <si>
    <t>Símbolo (B)</t>
  </si>
  <si>
    <t>Vencimento (C)</t>
  </si>
  <si>
    <t>Representação ( D)</t>
  </si>
  <si>
    <t>Quant. de Cargos (K)</t>
  </si>
  <si>
    <t>VARIAÇÃO</t>
  </si>
  <si>
    <t>Percentual do crescimento</t>
  </si>
  <si>
    <t>CRIAÇÃO/
EXTINÇÃO COMGE</t>
  </si>
  <si>
    <t>Remuneração Unitária Mensal (E)=(C+D)</t>
  </si>
  <si>
    <t>13º Salário Mensal
(F )= (E)</t>
  </si>
  <si>
    <t>Contribuição Patronal Mensal
(G)=(E+F)*0,28</t>
  </si>
  <si>
    <t>1/3 de Férias Mensal
(H) = (E/3)</t>
  </si>
  <si>
    <t>Alimentação Mensal
(I) = (15,87*22)</t>
  </si>
  <si>
    <t>Custo Unitário
Mensal (J) =
E+F+G+H+I</t>
  </si>
  <si>
    <t>Custo Total Mensal
(L) =(J*K)</t>
  </si>
  <si>
    <t>Custo Total 12 Meses
(M) = (L*12)</t>
  </si>
  <si>
    <t>Quant. de Cargos (N)</t>
  </si>
  <si>
    <t>Custo Total Mensal Porposto (O)= (J*N)</t>
  </si>
  <si>
    <t>Custo Total
12 Meses Proposto (P)= O*12</t>
  </si>
  <si>
    <t>Impacto Mensal
(Q) = (O-L)</t>
  </si>
  <si>
    <t>Impacto
12 Meses
(R) = (Q*12)</t>
  </si>
  <si>
    <r>
      <t xml:space="preserve">Teto Alimentação </t>
    </r>
    <r>
      <rPr>
        <b/>
        <sz val="11"/>
        <rFont val="Calibri"/>
        <family val="2"/>
      </rPr>
      <t>R$ 5.849,11</t>
    </r>
  </si>
  <si>
    <t>COMGE</t>
  </si>
  <si>
    <t>SS-1</t>
  </si>
  <si>
    <t>SS-2</t>
  </si>
  <si>
    <t>DIREÇÃO E GERÊNCIA SUPERIOR</t>
  </si>
  <si>
    <t>I - DIREÇÃO SUPERIOR</t>
  </si>
  <si>
    <t>CRIAÇÃO/EXTINÇÃO</t>
  </si>
  <si>
    <t>SEMA</t>
  </si>
  <si>
    <t>RESUMO SEMA</t>
  </si>
  <si>
    <t>II -GERÊNCIA SUPERIOR</t>
  </si>
  <si>
    <t>III -ÓRGÃOS DE ASSESSORAMENTO</t>
  </si>
  <si>
    <t>IV -ÓRGÃOS DE EXECUÇÃO PROGRAMÁTICA</t>
  </si>
  <si>
    <t>V -ÓRGÃOS DE EXECUÇÃO INSTRUMENTAL</t>
  </si>
  <si>
    <t>Contribuição Patronal Mensal
(G)=(E+F)*0,22</t>
  </si>
  <si>
    <t>DECRETO ATUAL</t>
  </si>
  <si>
    <t>ORGÃO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</si>
</sst>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\-??_-;_-@_-"/>
    <numFmt numFmtId="165" formatCode="_-* #,##0_-;\-* #,##0_-;_-* \-??_-;_-@_-"/>
  </numFmts>
  <fonts count="23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10"/>
      <name val="Arial"/>
      <family val="2"/>
      <charset val="1"/>
    </font>
    <font>
      <b/>
      <sz val="12"/>
      <name val="Calibri"/>
      <family val="2"/>
      <charset val="1"/>
    </font>
    <font>
      <b/>
      <sz val="10"/>
      <color theme="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"/>
      <color rgb="FF0066CC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charset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D7"/>
      </patternFill>
    </fill>
    <fill>
      <patternFill patternType="solid">
        <fgColor rgb="FF008000"/>
        <bgColor rgb="FF008000"/>
      </patternFill>
    </fill>
    <fill>
      <patternFill patternType="solid">
        <fgColor rgb="FF008000"/>
        <bgColor indexed="64"/>
      </patternFill>
    </fill>
    <fill>
      <patternFill patternType="solid">
        <fgColor theme="0" tint="-0.14999847407452621"/>
        <bgColor rgb="FFFFFFD7"/>
      </patternFill>
    </fill>
    <fill>
      <patternFill patternType="solid">
        <fgColor rgb="FF008000"/>
        <bgColor rgb="FFFFFFD7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64" fontId="4" fillId="0" borderId="0" applyBorder="0" applyProtection="0"/>
    <xf numFmtId="9" fontId="4" fillId="0" borderId="0" applyBorder="0" applyProtection="0"/>
    <xf numFmtId="0" fontId="1" fillId="0" borderId="0"/>
    <xf numFmtId="0" fontId="22" fillId="0" borderId="0"/>
  </cellStyleXfs>
  <cellXfs count="103">
    <xf numFmtId="0" fontId="0" fillId="0" borderId="0" xfId="0"/>
    <xf numFmtId="0" fontId="6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49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7" fillId="0" borderId="0" xfId="0" applyFont="1"/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165" fontId="16" fillId="0" borderId="0" xfId="1" applyNumberFormat="1" applyFont="1" applyBorder="1" applyAlignment="1" applyProtection="1">
      <alignment horizontal="center" vertical="center"/>
    </xf>
    <xf numFmtId="164" fontId="16" fillId="2" borderId="0" xfId="1" applyFont="1" applyFill="1" applyBorder="1" applyAlignment="1" applyProtection="1">
      <alignment vertical="center"/>
    </xf>
    <xf numFmtId="0" fontId="16" fillId="0" borderId="1" xfId="0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/>
    </xf>
    <xf numFmtId="4" fontId="16" fillId="0" borderId="4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/>
    </xf>
    <xf numFmtId="4" fontId="16" fillId="0" borderId="6" xfId="0" applyNumberFormat="1" applyFont="1" applyBorder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10" fontId="16" fillId="2" borderId="7" xfId="2" applyNumberFormat="1" applyFont="1" applyFill="1" applyBorder="1" applyAlignment="1" applyProtection="1">
      <alignment horizontal="center" vertical="center" wrapText="1"/>
    </xf>
    <xf numFmtId="4" fontId="16" fillId="0" borderId="4" xfId="0" applyNumberFormat="1" applyFont="1" applyBorder="1" applyAlignment="1">
      <alignment horizontal="right" vertical="center"/>
    </xf>
    <xf numFmtId="4" fontId="16" fillId="0" borderId="1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/>
    </xf>
    <xf numFmtId="10" fontId="16" fillId="2" borderId="2" xfId="2" applyNumberFormat="1" applyFont="1" applyFill="1" applyBorder="1" applyAlignment="1" applyProtection="1">
      <alignment horizontal="center" vertical="center" wrapText="1"/>
    </xf>
    <xf numFmtId="10" fontId="16" fillId="0" borderId="2" xfId="2" applyNumberFormat="1" applyFont="1" applyBorder="1" applyAlignment="1" applyProtection="1">
      <alignment horizontal="center" vertical="center" wrapText="1"/>
    </xf>
    <xf numFmtId="4" fontId="17" fillId="0" borderId="1" xfId="0" applyNumberFormat="1" applyFont="1" applyBorder="1" applyAlignment="1">
      <alignment horizontal="right" vertical="center"/>
    </xf>
    <xf numFmtId="4" fontId="17" fillId="0" borderId="1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" fontId="17" fillId="0" borderId="5" xfId="0" applyNumberFormat="1" applyFont="1" applyBorder="1" applyAlignment="1">
      <alignment horizontal="right" vertical="center"/>
    </xf>
    <xf numFmtId="4" fontId="17" fillId="0" borderId="5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0" fontId="17" fillId="2" borderId="2" xfId="2" applyNumberFormat="1" applyFont="1" applyFill="1" applyBorder="1" applyAlignment="1" applyProtection="1">
      <alignment horizontal="center" vertical="center" wrapText="1"/>
    </xf>
    <xf numFmtId="4" fontId="1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" fontId="16" fillId="0" borderId="1" xfId="0" applyNumberFormat="1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165" fontId="18" fillId="4" borderId="1" xfId="1" applyNumberFormat="1" applyFont="1" applyFill="1" applyBorder="1" applyAlignment="1" applyProtection="1">
      <alignment horizontal="center" vertical="center" wrapText="1"/>
    </xf>
    <xf numFmtId="164" fontId="18" fillId="4" borderId="1" xfId="1" applyFont="1" applyFill="1" applyBorder="1" applyAlignment="1" applyProtection="1">
      <alignment horizontal="center" vertical="center" wrapText="1"/>
    </xf>
    <xf numFmtId="164" fontId="18" fillId="6" borderId="1" xfId="1" applyFont="1" applyFill="1" applyBorder="1" applyAlignment="1" applyProtection="1">
      <alignment horizontal="center" vertical="center" wrapText="1"/>
    </xf>
    <xf numFmtId="164" fontId="17" fillId="2" borderId="0" xfId="1" applyFont="1" applyFill="1" applyBorder="1" applyAlignment="1" applyProtection="1">
      <alignment vertical="center"/>
    </xf>
    <xf numFmtId="0" fontId="19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6" fillId="4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</cellXfs>
  <cellStyles count="5">
    <cellStyle name="Normal" xfId="0" builtinId="0"/>
    <cellStyle name="Normal 2" xfId="4"/>
    <cellStyle name="Normal 3" xfId="3"/>
    <cellStyle name="Porcentagem" xfId="2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FFFD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E699"/>
      <rgbColor rgb="FFC5E0B4"/>
      <rgbColor rgb="FFFFE994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11"/>
  <sheetViews>
    <sheetView showGridLines="0" tabSelected="1" zoomScale="130" zoomScaleNormal="130" workbookViewId="0">
      <selection activeCell="H113" sqref="H113"/>
    </sheetView>
  </sheetViews>
  <sheetFormatPr defaultColWidth="9" defaultRowHeight="15.75" x14ac:dyDescent="0.2"/>
  <cols>
    <col min="1" max="1" width="33.7109375" style="15" customWidth="1"/>
    <col min="2" max="2" width="15" style="15" customWidth="1"/>
    <col min="3" max="3" width="21.7109375" style="15" customWidth="1"/>
    <col min="4" max="4" width="16.85546875" style="28" customWidth="1"/>
    <col min="5" max="5" width="33.5703125" style="29" customWidth="1"/>
    <col min="6" max="6" width="14.85546875" style="15" customWidth="1"/>
    <col min="7" max="7" width="14.7109375" style="15" customWidth="1"/>
    <col min="8" max="8" width="14.85546875" style="28" customWidth="1"/>
    <col min="9" max="9" width="11.85546875" style="28" hidden="1" customWidth="1"/>
    <col min="10" max="10" width="22.28515625" style="30" customWidth="1"/>
    <col min="11" max="11" width="17.140625" style="8" customWidth="1"/>
    <col min="12" max="12" width="11.5703125" style="8" customWidth="1"/>
    <col min="13" max="13" width="13.28515625" style="8" bestFit="1" customWidth="1"/>
    <col min="14" max="14" width="14.42578125" style="8" customWidth="1"/>
    <col min="15" max="15" width="10.28515625" style="8" customWidth="1"/>
    <col min="16" max="16" width="12.140625" style="8" bestFit="1" customWidth="1"/>
    <col min="17" max="17" width="15.140625" style="8" customWidth="1"/>
    <col min="18" max="18" width="11.140625" style="8" customWidth="1"/>
    <col min="19" max="19" width="14.7109375" style="22" customWidth="1"/>
    <col min="20" max="20" width="17.28515625" style="15" customWidth="1"/>
    <col min="21" max="21" width="14.28515625" style="15" customWidth="1"/>
    <col min="22" max="1024" width="9" style="15"/>
    <col min="1025" max="16384" width="9" style="16"/>
  </cols>
  <sheetData>
    <row r="1" spans="1:19" s="11" customFormat="1" x14ac:dyDescent="0.2">
      <c r="A1" s="91" t="s">
        <v>60</v>
      </c>
      <c r="B1" s="5"/>
      <c r="C1" s="5"/>
      <c r="D1" s="6"/>
      <c r="E1" s="7"/>
      <c r="F1" s="8"/>
      <c r="G1" s="8"/>
      <c r="H1" s="9"/>
      <c r="I1" s="9"/>
      <c r="J1" s="100"/>
      <c r="K1" s="100"/>
      <c r="L1" s="100"/>
      <c r="M1" s="100"/>
      <c r="N1" s="100"/>
      <c r="O1" s="100"/>
      <c r="P1" s="100"/>
      <c r="Q1" s="100"/>
      <c r="R1" s="100"/>
      <c r="S1" s="10"/>
    </row>
    <row r="2" spans="1:19" ht="25.5" x14ac:dyDescent="0.2">
      <c r="A2" s="1" t="s">
        <v>59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0</v>
      </c>
      <c r="G2" s="1" t="s">
        <v>1</v>
      </c>
      <c r="H2" s="1" t="s">
        <v>2</v>
      </c>
      <c r="I2" s="1" t="s">
        <v>4</v>
      </c>
      <c r="J2" s="1" t="s">
        <v>5</v>
      </c>
      <c r="K2" s="12"/>
      <c r="L2" s="13"/>
      <c r="M2" s="13"/>
      <c r="N2" s="101"/>
      <c r="O2" s="101"/>
      <c r="P2" s="101"/>
      <c r="Q2" s="101"/>
      <c r="R2" s="101"/>
      <c r="S2" s="14" t="s">
        <v>6</v>
      </c>
    </row>
    <row r="3" spans="1:19" s="23" customFormat="1" ht="12.75" x14ac:dyDescent="0.2">
      <c r="A3" s="17" t="s">
        <v>50</v>
      </c>
      <c r="B3" s="18"/>
      <c r="C3" s="18"/>
      <c r="D3" s="19"/>
      <c r="E3" s="17"/>
      <c r="F3" s="18"/>
      <c r="G3" s="18"/>
      <c r="H3" s="19"/>
      <c r="I3" s="18"/>
      <c r="J3" s="20"/>
      <c r="K3" s="21"/>
      <c r="L3" s="21"/>
      <c r="M3" s="21"/>
      <c r="N3" s="102"/>
      <c r="O3" s="102"/>
      <c r="P3" s="102"/>
      <c r="Q3" s="102"/>
      <c r="R3" s="102"/>
      <c r="S3" s="22"/>
    </row>
    <row r="4" spans="1:19" ht="12.75" x14ac:dyDescent="0.2">
      <c r="A4" s="88"/>
      <c r="B4" s="96"/>
      <c r="C4" s="88"/>
      <c r="D4" s="97"/>
      <c r="E4" s="24"/>
      <c r="F4" s="18"/>
      <c r="G4" s="18"/>
      <c r="H4" s="19"/>
      <c r="I4" s="18"/>
      <c r="J4" s="25"/>
      <c r="K4" s="21"/>
      <c r="L4" s="21"/>
      <c r="M4" s="21"/>
      <c r="N4" s="21"/>
      <c r="O4" s="21"/>
      <c r="P4" s="21"/>
      <c r="Q4" s="21"/>
      <c r="R4" s="21"/>
    </row>
    <row r="5" spans="1:19" x14ac:dyDescent="0.2">
      <c r="A5" s="89" t="s">
        <v>54</v>
      </c>
      <c r="B5" s="98"/>
      <c r="C5" s="98"/>
      <c r="D5" s="99"/>
      <c r="E5" s="24"/>
      <c r="F5" s="18"/>
      <c r="G5" s="18"/>
      <c r="H5" s="19"/>
      <c r="I5" s="18"/>
      <c r="J5" s="25"/>
      <c r="K5" s="21"/>
      <c r="L5" s="21"/>
      <c r="M5" s="21"/>
      <c r="N5" s="21"/>
      <c r="O5" s="21"/>
      <c r="P5" s="21"/>
      <c r="Q5" s="21"/>
      <c r="R5" s="21"/>
    </row>
    <row r="6" spans="1:19" ht="12.75" x14ac:dyDescent="0.2">
      <c r="A6" s="88"/>
      <c r="B6" s="96"/>
      <c r="C6" s="88"/>
      <c r="D6" s="97"/>
      <c r="E6" s="24"/>
      <c r="F6" s="18"/>
      <c r="G6" s="18"/>
      <c r="H6" s="19"/>
      <c r="I6" s="18"/>
      <c r="J6" s="25"/>
      <c r="K6" s="87"/>
      <c r="L6" s="87"/>
      <c r="M6" s="87"/>
      <c r="N6" s="87"/>
      <c r="O6" s="87"/>
      <c r="P6" s="87"/>
      <c r="Q6" s="87"/>
      <c r="R6" s="87"/>
    </row>
    <row r="7" spans="1:19" ht="12.75" x14ac:dyDescent="0.2">
      <c r="A7" s="88"/>
      <c r="B7" s="96"/>
      <c r="C7" s="88"/>
      <c r="D7" s="97"/>
      <c r="E7" s="24"/>
      <c r="F7" s="18"/>
      <c r="G7" s="18"/>
      <c r="H7" s="19"/>
      <c r="I7" s="18"/>
      <c r="J7" s="25"/>
      <c r="K7" s="94"/>
      <c r="L7" s="94"/>
      <c r="M7" s="94"/>
      <c r="N7" s="94"/>
      <c r="O7" s="94"/>
      <c r="P7" s="94"/>
      <c r="Q7" s="94"/>
      <c r="R7" s="94"/>
    </row>
    <row r="8" spans="1:19" ht="12.75" x14ac:dyDescent="0.2">
      <c r="A8" s="88"/>
      <c r="B8" s="96"/>
      <c r="C8" s="88"/>
      <c r="D8" s="97"/>
      <c r="E8" s="24"/>
      <c r="F8" s="18"/>
      <c r="G8" s="18"/>
      <c r="H8" s="19"/>
      <c r="I8" s="18"/>
      <c r="J8" s="25"/>
      <c r="K8" s="87"/>
      <c r="L8" s="87"/>
      <c r="M8" s="87"/>
      <c r="N8" s="87"/>
      <c r="O8" s="87"/>
      <c r="P8" s="87"/>
      <c r="Q8" s="87"/>
      <c r="R8" s="87"/>
    </row>
    <row r="9" spans="1:19" ht="12.75" x14ac:dyDescent="0.2">
      <c r="A9" s="88"/>
      <c r="B9" s="96"/>
      <c r="C9" s="88"/>
      <c r="D9" s="97"/>
      <c r="E9" s="24"/>
      <c r="F9" s="18"/>
      <c r="G9" s="18"/>
      <c r="H9" s="19"/>
      <c r="I9" s="18"/>
      <c r="J9" s="25"/>
      <c r="K9" s="95"/>
      <c r="L9" s="95"/>
      <c r="M9" s="95"/>
      <c r="N9" s="95"/>
      <c r="O9" s="95"/>
      <c r="P9" s="95"/>
      <c r="Q9" s="95"/>
      <c r="R9" s="95"/>
    </row>
    <row r="10" spans="1:19" ht="12.75" x14ac:dyDescent="0.2">
      <c r="A10" s="17" t="s">
        <v>55</v>
      </c>
      <c r="B10" s="96"/>
      <c r="C10" s="88"/>
      <c r="D10" s="97"/>
      <c r="E10" s="24"/>
      <c r="F10" s="18"/>
      <c r="G10" s="18"/>
      <c r="H10" s="19"/>
      <c r="I10" s="18"/>
      <c r="J10" s="25"/>
      <c r="K10" s="21"/>
      <c r="L10" s="21"/>
      <c r="M10" s="21"/>
      <c r="N10" s="21"/>
      <c r="O10" s="21"/>
      <c r="P10" s="21"/>
      <c r="Q10" s="21"/>
      <c r="R10" s="21"/>
    </row>
    <row r="11" spans="1:19" ht="12.75" x14ac:dyDescent="0.2">
      <c r="A11" s="88"/>
      <c r="B11" s="96"/>
      <c r="C11" s="88"/>
      <c r="D11" s="97"/>
      <c r="E11" s="24"/>
      <c r="F11" s="18"/>
      <c r="G11" s="18"/>
      <c r="H11" s="19"/>
      <c r="I11" s="18"/>
      <c r="J11" s="25"/>
      <c r="K11" s="21"/>
      <c r="L11" s="21"/>
      <c r="M11" s="21"/>
      <c r="N11" s="21"/>
      <c r="O11" s="21"/>
      <c r="P11" s="21"/>
      <c r="Q11" s="21"/>
      <c r="R11" s="21"/>
    </row>
    <row r="12" spans="1:19" ht="12.75" x14ac:dyDescent="0.2">
      <c r="A12" s="88"/>
      <c r="B12" s="96"/>
      <c r="C12" s="88"/>
      <c r="D12" s="97"/>
      <c r="E12" s="24"/>
      <c r="F12" s="18"/>
      <c r="G12" s="18"/>
      <c r="H12" s="19"/>
      <c r="I12" s="18"/>
      <c r="J12" s="25"/>
      <c r="K12" s="94"/>
      <c r="L12" s="94"/>
      <c r="M12" s="94"/>
      <c r="N12" s="94"/>
      <c r="O12" s="94"/>
      <c r="P12" s="94"/>
      <c r="Q12" s="94"/>
      <c r="R12" s="94"/>
    </row>
    <row r="13" spans="1:19" ht="12.75" x14ac:dyDescent="0.2">
      <c r="A13" s="24"/>
      <c r="B13" s="96"/>
      <c r="C13" s="96"/>
      <c r="D13" s="99"/>
      <c r="E13" s="24"/>
      <c r="F13" s="18"/>
      <c r="G13" s="18"/>
      <c r="H13" s="19"/>
      <c r="I13" s="18"/>
      <c r="J13" s="25"/>
      <c r="K13" s="21"/>
      <c r="L13" s="21"/>
      <c r="M13" s="21"/>
      <c r="N13" s="21"/>
      <c r="O13" s="21"/>
      <c r="P13" s="21"/>
      <c r="Q13" s="21"/>
      <c r="R13" s="21"/>
    </row>
    <row r="14" spans="1:19" ht="12.75" x14ac:dyDescent="0.2">
      <c r="A14" s="90"/>
      <c r="B14" s="96"/>
      <c r="C14" s="96"/>
      <c r="D14" s="99"/>
      <c r="E14" s="24"/>
      <c r="F14" s="18"/>
      <c r="G14" s="18"/>
      <c r="H14" s="19"/>
      <c r="I14" s="18"/>
      <c r="J14" s="25"/>
      <c r="K14" s="21"/>
      <c r="L14" s="21"/>
      <c r="M14" s="21"/>
      <c r="N14" s="21"/>
      <c r="O14" s="21"/>
      <c r="P14" s="21"/>
      <c r="Q14" s="21"/>
      <c r="R14" s="21"/>
    </row>
    <row r="15" spans="1:19" ht="25.5" x14ac:dyDescent="0.2">
      <c r="A15" s="93" t="s">
        <v>56</v>
      </c>
      <c r="B15" s="96"/>
      <c r="C15" s="88"/>
      <c r="D15" s="97"/>
      <c r="E15" s="24"/>
      <c r="F15" s="18"/>
      <c r="G15" s="18"/>
      <c r="H15" s="19"/>
      <c r="I15" s="18"/>
      <c r="J15" s="25"/>
      <c r="K15" s="21"/>
      <c r="L15" s="21"/>
      <c r="M15" s="21"/>
      <c r="N15" s="21"/>
      <c r="O15" s="21"/>
      <c r="P15" s="21"/>
      <c r="Q15" s="21"/>
      <c r="R15" s="21"/>
    </row>
    <row r="16" spans="1:19" ht="12.75" x14ac:dyDescent="0.2">
      <c r="A16" s="90"/>
      <c r="B16" s="96"/>
      <c r="C16" s="88"/>
      <c r="D16" s="97"/>
      <c r="E16" s="24"/>
      <c r="F16" s="18"/>
      <c r="G16" s="18"/>
      <c r="H16" s="19"/>
      <c r="I16" s="18"/>
      <c r="J16" s="25"/>
      <c r="K16" s="87"/>
      <c r="L16" s="87"/>
      <c r="M16" s="87"/>
      <c r="N16" s="87"/>
      <c r="O16" s="87"/>
      <c r="P16" s="87"/>
      <c r="Q16" s="87"/>
      <c r="R16" s="87"/>
    </row>
    <row r="17" spans="1:18" ht="12.75" x14ac:dyDescent="0.2">
      <c r="A17" s="88"/>
      <c r="B17" s="96"/>
      <c r="C17" s="88"/>
      <c r="D17" s="97"/>
      <c r="E17" s="24"/>
      <c r="F17" s="18"/>
      <c r="G17" s="18"/>
      <c r="H17" s="19"/>
      <c r="I17" s="18"/>
      <c r="J17" s="25"/>
      <c r="K17" s="87"/>
      <c r="L17" s="87"/>
      <c r="M17" s="87"/>
      <c r="N17" s="87"/>
      <c r="O17" s="87"/>
      <c r="P17" s="87"/>
      <c r="Q17" s="87"/>
      <c r="R17" s="87"/>
    </row>
    <row r="18" spans="1:18" ht="12.75" x14ac:dyDescent="0.2">
      <c r="A18" s="90"/>
      <c r="B18" s="96"/>
      <c r="C18" s="88"/>
      <c r="D18" s="97"/>
      <c r="E18" s="24"/>
      <c r="F18" s="18"/>
      <c r="G18" s="18"/>
      <c r="H18" s="19"/>
      <c r="I18" s="18"/>
      <c r="J18" s="25"/>
      <c r="K18" s="87"/>
      <c r="L18" s="87"/>
      <c r="M18" s="87"/>
      <c r="N18" s="87"/>
      <c r="O18" s="87"/>
      <c r="P18" s="87"/>
      <c r="Q18" s="87"/>
      <c r="R18" s="87"/>
    </row>
    <row r="19" spans="1:18" ht="12.75" x14ac:dyDescent="0.2">
      <c r="A19" s="90"/>
      <c r="B19" s="96"/>
      <c r="C19" s="88"/>
      <c r="D19" s="97"/>
      <c r="E19" s="24"/>
      <c r="F19" s="18"/>
      <c r="G19" s="18"/>
      <c r="H19" s="19"/>
      <c r="I19" s="18"/>
      <c r="J19" s="25"/>
      <c r="K19" s="87"/>
      <c r="L19" s="87"/>
      <c r="M19" s="87"/>
      <c r="N19" s="87"/>
      <c r="O19" s="87"/>
      <c r="P19" s="87"/>
      <c r="Q19" s="87"/>
      <c r="R19" s="87"/>
    </row>
    <row r="20" spans="1:18" ht="12.75" x14ac:dyDescent="0.2">
      <c r="A20" s="88"/>
      <c r="B20" s="96"/>
      <c r="C20" s="88"/>
      <c r="D20" s="97"/>
      <c r="E20" s="24"/>
      <c r="F20" s="18"/>
      <c r="G20" s="18"/>
      <c r="H20" s="19"/>
      <c r="I20" s="18"/>
      <c r="J20" s="25"/>
      <c r="K20" s="87"/>
      <c r="L20" s="87"/>
      <c r="M20" s="87"/>
      <c r="N20" s="87"/>
      <c r="O20" s="87"/>
      <c r="P20" s="87"/>
      <c r="Q20" s="87"/>
      <c r="R20" s="87"/>
    </row>
    <row r="21" spans="1:18" ht="25.5" x14ac:dyDescent="0.2">
      <c r="A21" s="17" t="s">
        <v>57</v>
      </c>
      <c r="B21" s="96"/>
      <c r="C21" s="88"/>
      <c r="D21" s="97"/>
      <c r="E21" s="24"/>
      <c r="F21" s="18"/>
      <c r="G21" s="18"/>
      <c r="H21" s="19"/>
      <c r="I21" s="18"/>
      <c r="J21" s="25"/>
      <c r="K21" s="87"/>
      <c r="L21" s="87"/>
      <c r="M21" s="87"/>
      <c r="N21" s="87"/>
      <c r="O21" s="87"/>
      <c r="P21" s="87"/>
      <c r="Q21" s="87"/>
      <c r="R21" s="87"/>
    </row>
    <row r="22" spans="1:18" ht="12.75" x14ac:dyDescent="0.2">
      <c r="A22" s="88"/>
      <c r="B22" s="96"/>
      <c r="C22" s="88"/>
      <c r="D22" s="97"/>
      <c r="E22" s="24"/>
      <c r="F22" s="18"/>
      <c r="G22" s="18"/>
      <c r="H22" s="19"/>
      <c r="I22" s="18"/>
      <c r="J22" s="25"/>
      <c r="K22" s="87"/>
      <c r="L22" s="87"/>
      <c r="M22" s="87"/>
      <c r="N22" s="87"/>
      <c r="O22" s="87"/>
      <c r="P22" s="87"/>
      <c r="Q22" s="87"/>
      <c r="R22" s="87"/>
    </row>
    <row r="23" spans="1:18" ht="12.75" x14ac:dyDescent="0.2">
      <c r="A23" s="90"/>
      <c r="B23" s="96"/>
      <c r="C23" s="88"/>
      <c r="D23" s="97"/>
      <c r="E23" s="24"/>
      <c r="F23" s="18"/>
      <c r="G23" s="18"/>
      <c r="H23" s="19"/>
      <c r="I23" s="18"/>
      <c r="J23" s="25"/>
      <c r="K23" s="87"/>
      <c r="L23" s="87"/>
      <c r="M23" s="87"/>
      <c r="N23" s="87"/>
      <c r="O23" s="87"/>
      <c r="P23" s="87"/>
      <c r="Q23" s="87"/>
      <c r="R23" s="87"/>
    </row>
    <row r="24" spans="1:18" ht="12.75" x14ac:dyDescent="0.2">
      <c r="A24" s="88"/>
      <c r="B24" s="96"/>
      <c r="C24" s="88"/>
      <c r="D24" s="97"/>
      <c r="E24" s="24"/>
      <c r="F24" s="18"/>
      <c r="G24" s="18"/>
      <c r="H24" s="19"/>
      <c r="I24" s="18"/>
      <c r="J24" s="25"/>
      <c r="K24" s="87"/>
      <c r="L24" s="87"/>
      <c r="M24" s="87"/>
      <c r="N24" s="87"/>
      <c r="O24" s="87"/>
      <c r="P24" s="87"/>
      <c r="Q24" s="87"/>
      <c r="R24" s="87"/>
    </row>
    <row r="25" spans="1:18" ht="12.75" x14ac:dyDescent="0.2">
      <c r="A25" s="88"/>
      <c r="B25" s="96"/>
      <c r="C25" s="88"/>
      <c r="D25" s="97"/>
      <c r="E25" s="24"/>
      <c r="F25" s="18"/>
      <c r="G25" s="18"/>
      <c r="H25" s="19"/>
      <c r="I25" s="18"/>
      <c r="J25" s="25"/>
      <c r="K25" s="95"/>
      <c r="L25" s="95"/>
      <c r="M25" s="95"/>
      <c r="N25" s="95"/>
      <c r="O25" s="95"/>
      <c r="P25" s="95"/>
      <c r="Q25" s="95"/>
      <c r="R25" s="95"/>
    </row>
    <row r="26" spans="1:18" ht="12.75" x14ac:dyDescent="0.2">
      <c r="A26" s="88"/>
      <c r="B26" s="96"/>
      <c r="C26" s="88"/>
      <c r="D26" s="97"/>
      <c r="E26" s="24"/>
      <c r="F26" s="18"/>
      <c r="G26" s="18"/>
      <c r="H26" s="19"/>
      <c r="I26" s="18"/>
      <c r="J26" s="25"/>
      <c r="K26" s="87"/>
      <c r="L26" s="87"/>
      <c r="M26" s="87"/>
      <c r="N26" s="87"/>
      <c r="O26" s="87"/>
      <c r="P26" s="87"/>
      <c r="Q26" s="87"/>
      <c r="R26" s="87"/>
    </row>
    <row r="27" spans="1:18" ht="12.75" x14ac:dyDescent="0.2">
      <c r="A27" s="88"/>
      <c r="B27" s="96"/>
      <c r="C27" s="88"/>
      <c r="D27" s="97"/>
      <c r="E27" s="24"/>
      <c r="F27" s="18"/>
      <c r="G27" s="18"/>
      <c r="H27" s="19"/>
      <c r="I27" s="18"/>
      <c r="J27" s="25"/>
      <c r="K27" s="87"/>
      <c r="L27" s="87"/>
      <c r="M27" s="87"/>
      <c r="N27" s="87"/>
      <c r="O27" s="87"/>
      <c r="P27" s="87"/>
      <c r="Q27" s="87"/>
      <c r="R27" s="87"/>
    </row>
    <row r="28" spans="1:18" ht="12.75" x14ac:dyDescent="0.2">
      <c r="A28" s="88"/>
      <c r="B28" s="96"/>
      <c r="C28" s="88"/>
      <c r="D28" s="97"/>
      <c r="E28" s="24"/>
      <c r="F28" s="18"/>
      <c r="G28" s="18"/>
      <c r="H28" s="19"/>
      <c r="I28" s="18"/>
      <c r="J28" s="25"/>
      <c r="K28" s="87"/>
      <c r="L28" s="87"/>
      <c r="M28" s="87"/>
      <c r="N28" s="87"/>
      <c r="O28" s="87"/>
      <c r="P28" s="87"/>
      <c r="Q28" s="87"/>
      <c r="R28" s="87"/>
    </row>
    <row r="29" spans="1:18" ht="12.75" x14ac:dyDescent="0.2">
      <c r="A29" s="18"/>
      <c r="B29" s="18"/>
      <c r="C29" s="18"/>
      <c r="D29" s="26"/>
      <c r="E29" s="27"/>
      <c r="F29" s="19"/>
      <c r="G29" s="19"/>
      <c r="H29" s="19"/>
      <c r="I29" s="19">
        <f>SUM(I3:I28)</f>
        <v>0</v>
      </c>
      <c r="J29" s="27"/>
    </row>
    <row r="30" spans="1:18" x14ac:dyDescent="0.2">
      <c r="I30" s="28">
        <f>I29-D29</f>
        <v>0</v>
      </c>
    </row>
    <row r="31" spans="1:18" hidden="1" x14ac:dyDescent="0.2"/>
    <row r="32" spans="1:18" ht="38.25" hidden="1" x14ac:dyDescent="0.2">
      <c r="A32" s="2" t="s">
        <v>53</v>
      </c>
      <c r="B32" s="71" t="s">
        <v>0</v>
      </c>
      <c r="C32" s="71" t="s">
        <v>17</v>
      </c>
      <c r="D32" s="92" t="s">
        <v>51</v>
      </c>
      <c r="E32" s="71" t="s">
        <v>18</v>
      </c>
      <c r="F32" s="72" t="s">
        <v>31</v>
      </c>
      <c r="G32" s="28"/>
      <c r="I32" s="31" t="s">
        <v>18</v>
      </c>
    </row>
    <row r="33" spans="1:9" ht="12.75" hidden="1" x14ac:dyDescent="0.2">
      <c r="A33" s="32" t="s">
        <v>49</v>
      </c>
      <c r="B33" s="19" t="s">
        <v>47</v>
      </c>
      <c r="C33" s="19">
        <f>SUMIF($B$3:$B$9,"SS-1",$D$3:$D$9)</f>
        <v>0</v>
      </c>
      <c r="D33" s="3">
        <f t="shared" ref="D33:D40" si="0">E33-C33</f>
        <v>0</v>
      </c>
      <c r="E33" s="19">
        <f>SUMIF($F$3:$F$11,"SS-1",$H$3:$H$11)</f>
        <v>0</v>
      </c>
      <c r="F33" s="69"/>
      <c r="G33" s="28"/>
      <c r="I33" s="19"/>
    </row>
    <row r="34" spans="1:9" ht="12.75" hidden="1" x14ac:dyDescent="0.2">
      <c r="A34" s="32"/>
      <c r="B34" s="19" t="s">
        <v>48</v>
      </c>
      <c r="C34" s="19">
        <f>SUMIF($B$3:$B$9,"SS-2",$D$3:$D$9)</f>
        <v>0</v>
      </c>
      <c r="D34" s="3">
        <f t="shared" si="0"/>
        <v>0</v>
      </c>
      <c r="E34" s="19">
        <f>SUMIF($F$3:$F$11,"SS-2",$H$3:$H$11)</f>
        <v>0</v>
      </c>
      <c r="F34" s="69"/>
      <c r="G34" s="28"/>
      <c r="I34" s="19"/>
    </row>
    <row r="35" spans="1:9" ht="12.75" hidden="1" x14ac:dyDescent="0.2">
      <c r="A35" s="32"/>
      <c r="B35" s="19" t="s">
        <v>7</v>
      </c>
      <c r="C35" s="19">
        <f>SUMIF($B$3:$B$9,"DNS-1",$D$3:$D$9)</f>
        <v>0</v>
      </c>
      <c r="D35" s="3">
        <f t="shared" si="0"/>
        <v>0</v>
      </c>
      <c r="E35" s="19">
        <f>SUMIF($F$3:$F$11,"DNS-1",$H$3:$H$11)</f>
        <v>0</v>
      </c>
      <c r="F35" s="69"/>
      <c r="G35" s="28"/>
      <c r="I35" s="19"/>
    </row>
    <row r="36" spans="1:9" ht="12.75" hidden="1" x14ac:dyDescent="0.2">
      <c r="A36" s="32"/>
      <c r="B36" s="19" t="s">
        <v>10</v>
      </c>
      <c r="C36" s="19">
        <f>SUMIF($B$3:$B$9,"DNS-2",$D$3:$D$9)</f>
        <v>0</v>
      </c>
      <c r="D36" s="3">
        <f t="shared" si="0"/>
        <v>0</v>
      </c>
      <c r="E36" s="19">
        <f>SUMIF($F$3:$F$11,"DNS-2",$H$3:$H$11)</f>
        <v>0</v>
      </c>
      <c r="F36" s="69"/>
      <c r="G36" s="28"/>
      <c r="I36" s="19"/>
    </row>
    <row r="37" spans="1:9" ht="12.75" hidden="1" x14ac:dyDescent="0.2">
      <c r="A37" s="32"/>
      <c r="B37" s="19" t="s">
        <v>13</v>
      </c>
      <c r="C37" s="19">
        <f>SUMIF($B$3:$B$9,"DNS-3",$D$3:$D$9)</f>
        <v>0</v>
      </c>
      <c r="D37" s="3">
        <f t="shared" si="0"/>
        <v>0</v>
      </c>
      <c r="E37" s="19">
        <f>SUMIF($F$3:$F$11,"DNS-3",$H$3:$H$11)</f>
        <v>0</v>
      </c>
      <c r="F37" s="69"/>
      <c r="G37" s="28"/>
      <c r="I37" s="19"/>
    </row>
    <row r="38" spans="1:9" ht="12.75" hidden="1" x14ac:dyDescent="0.2">
      <c r="A38" s="32"/>
      <c r="B38" s="19" t="s">
        <v>8</v>
      </c>
      <c r="C38" s="19">
        <f>SUMIF($B$3:$B$9,"DAS-1",$D$3:$D$9)</f>
        <v>0</v>
      </c>
      <c r="D38" s="3">
        <f t="shared" si="0"/>
        <v>0</v>
      </c>
      <c r="E38" s="19">
        <f>SUMIF($F$3:$F$11,"DAS-1",$H$3:$H$11)</f>
        <v>0</v>
      </c>
      <c r="F38" s="69"/>
      <c r="G38" s="28"/>
      <c r="I38" s="19"/>
    </row>
    <row r="39" spans="1:9" ht="12.75" hidden="1" x14ac:dyDescent="0.2">
      <c r="A39" s="32"/>
      <c r="B39" s="19" t="s">
        <v>9</v>
      </c>
      <c r="C39" s="19">
        <f>SUMIF($B$3:$B$9,"DAS-2",$D$3:$D$9)</f>
        <v>0</v>
      </c>
      <c r="D39" s="3">
        <f t="shared" si="0"/>
        <v>0</v>
      </c>
      <c r="E39" s="19">
        <f>SUMIF($F$3:$F$11,"DAS-2",$H$3:$H$11)</f>
        <v>0</v>
      </c>
      <c r="F39" s="69"/>
      <c r="G39" s="28"/>
      <c r="I39" s="19"/>
    </row>
    <row r="40" spans="1:9" ht="12.75" hidden="1" x14ac:dyDescent="0.2">
      <c r="A40" s="32"/>
      <c r="B40" s="19" t="s">
        <v>14</v>
      </c>
      <c r="C40" s="19">
        <f>SUMIF($B$3:$B$9,"DAS-3",$D$3:$D$9)</f>
        <v>0</v>
      </c>
      <c r="D40" s="3">
        <f t="shared" si="0"/>
        <v>0</v>
      </c>
      <c r="E40" s="19">
        <f>SUMIF($F$3:$F$11,"DAS-3",$H$3:$H$11)</f>
        <v>0</v>
      </c>
      <c r="F40" s="69"/>
      <c r="G40" s="28"/>
      <c r="I40" s="19"/>
    </row>
    <row r="41" spans="1:9" ht="12.75" hidden="1" x14ac:dyDescent="0.2">
      <c r="A41" s="32"/>
      <c r="B41" s="31" t="s">
        <v>19</v>
      </c>
      <c r="C41" s="33">
        <f>SUM(C33:C40)</f>
        <v>0</v>
      </c>
      <c r="D41" s="4">
        <f>SUM(D33:D40)</f>
        <v>0</v>
      </c>
      <c r="E41" s="33">
        <f>SUM(E33:E40)</f>
        <v>0</v>
      </c>
      <c r="F41" s="70"/>
      <c r="G41" s="28"/>
      <c r="I41" s="19"/>
    </row>
    <row r="42" spans="1:9" ht="12.75" hidden="1" x14ac:dyDescent="0.2">
      <c r="A42" s="32" t="s">
        <v>11</v>
      </c>
      <c r="B42" s="19" t="s">
        <v>10</v>
      </c>
      <c r="C42" s="19">
        <f>SUMIF($B$10:$B$14,"DNS-2",$D$10:$D$14)</f>
        <v>0</v>
      </c>
      <c r="D42" s="3">
        <f>E42-C42</f>
        <v>0</v>
      </c>
      <c r="E42" s="19">
        <f>SUMIF($F$13:$F$16,"DNS-2",$H$13:$H$16)</f>
        <v>0</v>
      </c>
      <c r="F42" s="69"/>
      <c r="G42" s="28"/>
      <c r="I42" s="19"/>
    </row>
    <row r="43" spans="1:9" ht="12.75" hidden="1" x14ac:dyDescent="0.2">
      <c r="A43" s="32"/>
      <c r="B43" s="19" t="s">
        <v>13</v>
      </c>
      <c r="C43" s="19">
        <f>SUMIF($B$10:$B$14,"DNS-3",$D$10:$D$14)</f>
        <v>0</v>
      </c>
      <c r="D43" s="3">
        <f>E43-C43</f>
        <v>0</v>
      </c>
      <c r="E43" s="19">
        <f>SUMIF($F$13:$F$16,"DNS-3",$H$13:$H$16)</f>
        <v>0</v>
      </c>
      <c r="F43" s="69"/>
      <c r="G43" s="28"/>
      <c r="I43" s="19"/>
    </row>
    <row r="44" spans="1:9" ht="12.75" hidden="1" x14ac:dyDescent="0.2">
      <c r="A44" s="32"/>
      <c r="B44" s="19" t="s">
        <v>8</v>
      </c>
      <c r="C44" s="19">
        <f>SUMIF($B$10:$B$14,"DAS-1",$D$10:$D$14)</f>
        <v>0</v>
      </c>
      <c r="D44" s="3">
        <f>E44-C44</f>
        <v>0</v>
      </c>
      <c r="E44" s="19">
        <f>SUMIF($F$13:$F$16,"DAS-1",$H$13:$H$16)</f>
        <v>0</v>
      </c>
      <c r="F44" s="69"/>
      <c r="G44" s="28"/>
      <c r="I44" s="19"/>
    </row>
    <row r="45" spans="1:9" ht="12.75" hidden="1" x14ac:dyDescent="0.2">
      <c r="A45" s="32"/>
      <c r="B45" s="19" t="s">
        <v>9</v>
      </c>
      <c r="C45" s="19">
        <f>SUMIF($B$10:$B$14,"DAS-2",$D$10:$D$14)</f>
        <v>0</v>
      </c>
      <c r="D45" s="3">
        <f>E45-C45</f>
        <v>0</v>
      </c>
      <c r="E45" s="19">
        <f>SUMIF($F$13:$F$16,"DAS-2",$H$13:$H$16)</f>
        <v>0</v>
      </c>
      <c r="F45" s="69"/>
      <c r="G45" s="28"/>
      <c r="I45" s="19"/>
    </row>
    <row r="46" spans="1:9" ht="12.75" hidden="1" x14ac:dyDescent="0.2">
      <c r="A46" s="32"/>
      <c r="B46" s="19" t="s">
        <v>14</v>
      </c>
      <c r="C46" s="19">
        <f>SUMIF($B$10:$B$14,"DAS-3",$D$10:$D$14)</f>
        <v>0</v>
      </c>
      <c r="D46" s="3">
        <f>E46-C46</f>
        <v>0</v>
      </c>
      <c r="E46" s="19">
        <f>SUMIF($F$13:$F$16,"DAS-3",$H$13:$H$16)</f>
        <v>0</v>
      </c>
      <c r="F46" s="69"/>
      <c r="G46" s="28"/>
      <c r="I46" s="19"/>
    </row>
    <row r="47" spans="1:9" ht="12.75" hidden="1" x14ac:dyDescent="0.2">
      <c r="A47" s="32"/>
      <c r="B47" s="31" t="s">
        <v>19</v>
      </c>
      <c r="C47" s="33">
        <f>SUM(C42:C46)</f>
        <v>0</v>
      </c>
      <c r="D47" s="4">
        <f>SUM(D42:D46)</f>
        <v>0</v>
      </c>
      <c r="E47" s="33">
        <f>SUM(E42:E46)</f>
        <v>0</v>
      </c>
      <c r="F47" s="70"/>
      <c r="G47" s="28"/>
      <c r="I47" s="33"/>
    </row>
    <row r="48" spans="1:9" ht="12.75" hidden="1" x14ac:dyDescent="0.2">
      <c r="A48" s="34" t="s">
        <v>12</v>
      </c>
      <c r="B48" s="19" t="s">
        <v>7</v>
      </c>
      <c r="C48" s="19">
        <f>SUMIF($B$15:$B$20,"DNS-1",$D$15:$D$20)</f>
        <v>0</v>
      </c>
      <c r="D48" s="3">
        <f t="shared" ref="D48:D53" si="1">E48-C48</f>
        <v>0</v>
      </c>
      <c r="E48" s="19">
        <f>SUMIF($F$17:$F$28,"DNS-1",$H$17:$H$28)</f>
        <v>0</v>
      </c>
      <c r="F48" s="69"/>
      <c r="G48" s="28"/>
      <c r="I48" s="19"/>
    </row>
    <row r="49" spans="1:9" ht="12.75" hidden="1" x14ac:dyDescent="0.2">
      <c r="A49" s="32"/>
      <c r="B49" s="19" t="s">
        <v>10</v>
      </c>
      <c r="C49" s="19">
        <f>SUMIF($B$15:$B$20,"DNS-2",$D$15:$D$20)</f>
        <v>0</v>
      </c>
      <c r="D49" s="3">
        <f t="shared" si="1"/>
        <v>0</v>
      </c>
      <c r="E49" s="19">
        <f>SUMIF($F$17:$F$28,"DNS-2",$H$17:$H$28)</f>
        <v>0</v>
      </c>
      <c r="F49" s="69"/>
      <c r="G49" s="28"/>
      <c r="I49" s="19"/>
    </row>
    <row r="50" spans="1:9" ht="12.75" hidden="1" x14ac:dyDescent="0.2">
      <c r="A50" s="32"/>
      <c r="B50" s="19" t="s">
        <v>13</v>
      </c>
      <c r="C50" s="19">
        <f>SUMIF($B$15:$B$20,"DNS-3",$D$15:$D$20)</f>
        <v>0</v>
      </c>
      <c r="D50" s="3">
        <f t="shared" si="1"/>
        <v>0</v>
      </c>
      <c r="E50" s="19">
        <f>SUMIF($F$17:$F$28,"DNS-3",$H$17:$H$28)</f>
        <v>0</v>
      </c>
      <c r="F50" s="69"/>
      <c r="G50" s="28"/>
      <c r="I50" s="19"/>
    </row>
    <row r="51" spans="1:9" ht="12.75" hidden="1" x14ac:dyDescent="0.2">
      <c r="A51" s="32"/>
      <c r="B51" s="19" t="s">
        <v>8</v>
      </c>
      <c r="C51" s="19">
        <f>SUMIF($B$15:$B$20,"DAS-1",$D$15:$D$20)</f>
        <v>0</v>
      </c>
      <c r="D51" s="3">
        <f t="shared" si="1"/>
        <v>0</v>
      </c>
      <c r="E51" s="19">
        <f>SUMIF($F$17:$F$28,"DAS-1",$H$17:$H$28)</f>
        <v>0</v>
      </c>
      <c r="F51" s="69"/>
      <c r="G51" s="28"/>
      <c r="I51" s="19"/>
    </row>
    <row r="52" spans="1:9" ht="12.75" hidden="1" x14ac:dyDescent="0.2">
      <c r="A52" s="32"/>
      <c r="B52" s="19" t="s">
        <v>9</v>
      </c>
      <c r="C52" s="19">
        <f>SUMIF($B$15:$B$20,"DAS-2",$D$15:$D$20)</f>
        <v>0</v>
      </c>
      <c r="D52" s="3">
        <f t="shared" si="1"/>
        <v>0</v>
      </c>
      <c r="E52" s="19">
        <f>SUMIF($F$17:$F$28,"DAS-2",$H$17:$H$28)</f>
        <v>0</v>
      </c>
      <c r="F52" s="69"/>
      <c r="G52" s="28"/>
      <c r="I52" s="19"/>
    </row>
    <row r="53" spans="1:9" ht="12.75" hidden="1" x14ac:dyDescent="0.2">
      <c r="A53" s="32"/>
      <c r="B53" s="19" t="s">
        <v>14</v>
      </c>
      <c r="C53" s="19">
        <f>SUMIF($B$15:$B$20,"DAS-3",$D$15:$D$20)</f>
        <v>0</v>
      </c>
      <c r="D53" s="3">
        <f t="shared" si="1"/>
        <v>0</v>
      </c>
      <c r="E53" s="19">
        <f>SUMIF($F$17:$F$28,"DAS-3",$H$17:$H$28)</f>
        <v>0</v>
      </c>
      <c r="F53" s="69"/>
      <c r="G53" s="28"/>
      <c r="I53" s="19"/>
    </row>
    <row r="54" spans="1:9" ht="12.75" hidden="1" x14ac:dyDescent="0.2">
      <c r="A54" s="32"/>
      <c r="B54" s="31" t="s">
        <v>19</v>
      </c>
      <c r="C54" s="33">
        <f>SUM(C48:C53)</f>
        <v>0</v>
      </c>
      <c r="D54" s="4">
        <f>SUM(D48:D53)</f>
        <v>0</v>
      </c>
      <c r="E54" s="33">
        <f>SUM(E48:E53)</f>
        <v>0</v>
      </c>
      <c r="F54" s="70"/>
      <c r="G54" s="28"/>
      <c r="I54" s="33"/>
    </row>
    <row r="55" spans="1:9" ht="12.75" hidden="1" x14ac:dyDescent="0.2">
      <c r="A55" s="32" t="s">
        <v>16</v>
      </c>
      <c r="B55" s="19" t="s">
        <v>7</v>
      </c>
      <c r="C55" s="19">
        <f>SUMIF($B$21:$B$28,"DNS-1",$D$21:$D$28)</f>
        <v>0</v>
      </c>
      <c r="D55" s="3">
        <f t="shared" ref="D55:D60" si="2">E55-C55</f>
        <v>0</v>
      </c>
      <c r="E55" s="19">
        <f>SUMIF($F$17:$F$28,"DAS-2",$H$17:$H$28)</f>
        <v>0</v>
      </c>
      <c r="F55" s="69"/>
      <c r="G55" s="28"/>
      <c r="I55" s="33"/>
    </row>
    <row r="56" spans="1:9" ht="12.75" hidden="1" x14ac:dyDescent="0.2">
      <c r="A56" s="32"/>
      <c r="B56" s="19" t="s">
        <v>10</v>
      </c>
      <c r="C56" s="19">
        <f>SUMIF($B$21:$B$28,"DNS-2",$D$21:$D$28)</f>
        <v>0</v>
      </c>
      <c r="D56" s="3">
        <f t="shared" si="2"/>
        <v>0</v>
      </c>
      <c r="E56" s="19">
        <f>SUMIF($F$17:$F$28,"DAS-2",$H$17:$H$28)</f>
        <v>0</v>
      </c>
      <c r="F56" s="69"/>
      <c r="G56" s="28"/>
      <c r="I56" s="33"/>
    </row>
    <row r="57" spans="1:9" ht="12.75" hidden="1" x14ac:dyDescent="0.2">
      <c r="A57" s="32"/>
      <c r="B57" s="19" t="s">
        <v>13</v>
      </c>
      <c r="C57" s="19">
        <f>SUMIF($B$21:$B$28,"DNS-3",$D$21:$D$28)</f>
        <v>0</v>
      </c>
      <c r="D57" s="3">
        <f t="shared" si="2"/>
        <v>0</v>
      </c>
      <c r="E57" s="19">
        <f>SUMIF($F$17:$F$28,"DAS-2",$H$17:$H$28)</f>
        <v>0</v>
      </c>
      <c r="F57" s="69"/>
      <c r="G57" s="28"/>
      <c r="I57" s="33"/>
    </row>
    <row r="58" spans="1:9" ht="12.75" hidden="1" x14ac:dyDescent="0.2">
      <c r="A58" s="32"/>
      <c r="B58" s="19" t="s">
        <v>8</v>
      </c>
      <c r="C58" s="19">
        <f>SUMIF($B$21:$B$28,"DAS-1",$D$21:$D$28)</f>
        <v>0</v>
      </c>
      <c r="D58" s="3">
        <f t="shared" si="2"/>
        <v>0</v>
      </c>
      <c r="E58" s="19">
        <f>SUMIF($F$17:$F$28,"DAS-2",$H$17:$H$28)</f>
        <v>0</v>
      </c>
      <c r="F58" s="69"/>
      <c r="G58" s="28"/>
      <c r="I58" s="33"/>
    </row>
    <row r="59" spans="1:9" ht="12.75" hidden="1" x14ac:dyDescent="0.2">
      <c r="A59" s="32"/>
      <c r="B59" s="19" t="s">
        <v>9</v>
      </c>
      <c r="C59" s="19">
        <f>SUMIF($B$21:$B$28,"DAS-2",$D$21:$D$28)</f>
        <v>0</v>
      </c>
      <c r="D59" s="3">
        <f t="shared" si="2"/>
        <v>0</v>
      </c>
      <c r="E59" s="19">
        <f>SUMIF($F$17:$F$28,"DAS-2",$H$17:$H$28)</f>
        <v>0</v>
      </c>
      <c r="F59" s="69"/>
      <c r="G59" s="28"/>
      <c r="I59" s="33"/>
    </row>
    <row r="60" spans="1:9" ht="12.75" hidden="1" x14ac:dyDescent="0.2">
      <c r="A60" s="32"/>
      <c r="B60" s="19" t="s">
        <v>14</v>
      </c>
      <c r="C60" s="19">
        <f>SUMIF($B$21:$B$28,"DAS-3",$D$21:$D$28)</f>
        <v>0</v>
      </c>
      <c r="D60" s="3">
        <f t="shared" si="2"/>
        <v>0</v>
      </c>
      <c r="E60" s="19">
        <f>SUMIF($F$17:$F$28,"DAS-2",$H$17:$H$28)</f>
        <v>0</v>
      </c>
      <c r="F60" s="69"/>
      <c r="G60" s="28"/>
      <c r="I60" s="33"/>
    </row>
    <row r="61" spans="1:9" ht="12.75" hidden="1" x14ac:dyDescent="0.2">
      <c r="A61" s="32"/>
      <c r="B61" s="31" t="s">
        <v>19</v>
      </c>
      <c r="C61" s="33">
        <f>SUM(C55:C60)</f>
        <v>0</v>
      </c>
      <c r="D61" s="4">
        <f>SUM(D55:D60)</f>
        <v>0</v>
      </c>
      <c r="E61" s="33">
        <f>SUM(E55:E60)</f>
        <v>0</v>
      </c>
      <c r="F61" s="70"/>
      <c r="G61" s="28"/>
      <c r="I61" s="33"/>
    </row>
    <row r="62" spans="1:9" ht="12.75" hidden="1" x14ac:dyDescent="0.2">
      <c r="A62" s="35"/>
      <c r="B62" s="31" t="s">
        <v>20</v>
      </c>
      <c r="C62" s="33">
        <f>C41+C47+C54+C61</f>
        <v>0</v>
      </c>
      <c r="D62" s="33">
        <f>D41+D47+D54+D61</f>
        <v>0</v>
      </c>
      <c r="E62" s="33">
        <f>E41+E47+E54+E61</f>
        <v>0</v>
      </c>
      <c r="F62" s="70"/>
      <c r="G62" s="28"/>
      <c r="I62" s="26"/>
    </row>
    <row r="63" spans="1:9" hidden="1" x14ac:dyDescent="0.2">
      <c r="D63" s="28" t="s">
        <v>21</v>
      </c>
    </row>
    <row r="64" spans="1:9" hidden="1" x14ac:dyDescent="0.2"/>
    <row r="65" spans="1:21" s="11" customFormat="1" ht="31.5" hidden="1" x14ac:dyDescent="0.2">
      <c r="A65" s="73" t="s">
        <v>52</v>
      </c>
      <c r="B65" s="74"/>
      <c r="C65" s="75"/>
      <c r="D65" s="76"/>
      <c r="E65" s="74"/>
      <c r="F65" s="74"/>
      <c r="G65" s="75"/>
      <c r="H65" s="74"/>
      <c r="I65" s="74"/>
      <c r="J65" s="74"/>
      <c r="K65" s="77" t="s">
        <v>22</v>
      </c>
      <c r="L65" s="78"/>
      <c r="M65" s="78"/>
      <c r="N65" s="77" t="s">
        <v>23</v>
      </c>
      <c r="O65" s="74"/>
      <c r="P65" s="74"/>
      <c r="Q65" s="36"/>
      <c r="R65" s="79"/>
      <c r="S65" s="84" t="s">
        <v>24</v>
      </c>
      <c r="T65" s="37"/>
      <c r="U65" s="16"/>
    </row>
    <row r="66" spans="1:21" ht="94.5" hidden="1" x14ac:dyDescent="0.2">
      <c r="A66" s="80" t="s">
        <v>25</v>
      </c>
      <c r="B66" s="80" t="s">
        <v>26</v>
      </c>
      <c r="C66" s="80" t="s">
        <v>27</v>
      </c>
      <c r="D66" s="80" t="s">
        <v>32</v>
      </c>
      <c r="E66" s="80" t="s">
        <v>33</v>
      </c>
      <c r="F66" s="80" t="s">
        <v>58</v>
      </c>
      <c r="G66" s="80" t="s">
        <v>35</v>
      </c>
      <c r="H66" s="80" t="s">
        <v>36</v>
      </c>
      <c r="I66" s="80" t="s">
        <v>37</v>
      </c>
      <c r="J66" s="80" t="s">
        <v>37</v>
      </c>
      <c r="K66" s="81" t="s">
        <v>28</v>
      </c>
      <c r="L66" s="82" t="s">
        <v>38</v>
      </c>
      <c r="M66" s="82" t="s">
        <v>39</v>
      </c>
      <c r="N66" s="81" t="s">
        <v>40</v>
      </c>
      <c r="O66" s="82" t="s">
        <v>41</v>
      </c>
      <c r="P66" s="82" t="s">
        <v>42</v>
      </c>
      <c r="Q66" s="82" t="s">
        <v>29</v>
      </c>
      <c r="R66" s="83" t="s">
        <v>30</v>
      </c>
      <c r="S66" s="83" t="s">
        <v>43</v>
      </c>
      <c r="T66" s="83" t="s">
        <v>44</v>
      </c>
      <c r="U66" s="16"/>
    </row>
    <row r="67" spans="1:21" hidden="1" x14ac:dyDescent="0.2">
      <c r="A67" s="19" t="s">
        <v>47</v>
      </c>
      <c r="B67" s="39"/>
      <c r="C67" s="39">
        <v>19610.07</v>
      </c>
      <c r="D67" s="40">
        <f t="shared" ref="D67:D69" si="3">B67+C67</f>
        <v>19610.07</v>
      </c>
      <c r="E67" s="39">
        <f t="shared" ref="E67:E68" si="4">D67/12</f>
        <v>1634.1724999999999</v>
      </c>
      <c r="F67" s="41"/>
      <c r="G67" s="39">
        <f>(C67/3)/12</f>
        <v>544.72416666666663</v>
      </c>
      <c r="H67" s="41">
        <f t="shared" ref="H67:H68" si="5">15.87*0</f>
        <v>0</v>
      </c>
      <c r="I67" s="42"/>
      <c r="J67" s="43">
        <f t="shared" ref="J67:J68" si="6">D67+E67+F67+G67+H67</f>
        <v>21788.966666666667</v>
      </c>
      <c r="K67" s="44">
        <f>SUMIF($B$2:$B$28,A67,$D$2:$D$28)</f>
        <v>0</v>
      </c>
      <c r="L67" s="45">
        <f t="shared" ref="L67:L69" si="7">K67*J67</f>
        <v>0</v>
      </c>
      <c r="M67" s="45">
        <f t="shared" ref="M67:M69" si="8">L67*12</f>
        <v>0</v>
      </c>
      <c r="N67" s="44">
        <f>SUMIF($F$2:$F$28,A67,$H$2:$H$28)</f>
        <v>0</v>
      </c>
      <c r="O67" s="42">
        <f t="shared" ref="O67:O68" si="9">J67*N67</f>
        <v>0</v>
      </c>
      <c r="P67" s="45">
        <f t="shared" ref="P67:P68" si="10">O67*12</f>
        <v>0</v>
      </c>
      <c r="Q67" s="46">
        <f t="shared" ref="Q67:Q69" si="11">N67-K67</f>
        <v>0</v>
      </c>
      <c r="R67" s="47" t="e">
        <f t="shared" ref="R67:R75" si="12">Q67/K$76</f>
        <v>#DIV/0!</v>
      </c>
      <c r="S67" s="45">
        <f t="shared" ref="S67:S68" si="13">O67-L67</f>
        <v>0</v>
      </c>
      <c r="T67" s="48">
        <f t="shared" ref="T67:T68" si="14">S67*12</f>
        <v>0</v>
      </c>
      <c r="U67" s="16"/>
    </row>
    <row r="68" spans="1:21" hidden="1" x14ac:dyDescent="0.2">
      <c r="A68" s="19" t="s">
        <v>48</v>
      </c>
      <c r="B68" s="39"/>
      <c r="C68" s="39">
        <v>14707.54</v>
      </c>
      <c r="D68" s="40">
        <f t="shared" si="3"/>
        <v>14707.54</v>
      </c>
      <c r="E68" s="39">
        <f t="shared" si="4"/>
        <v>1225.6283333333333</v>
      </c>
      <c r="F68" s="41"/>
      <c r="G68" s="39">
        <f t="shared" ref="G68:G75" si="15">(C68/3)/12</f>
        <v>408.54277777777776</v>
      </c>
      <c r="H68" s="41">
        <f t="shared" si="5"/>
        <v>0</v>
      </c>
      <c r="I68" s="42"/>
      <c r="J68" s="43">
        <f t="shared" si="6"/>
        <v>16341.711111111113</v>
      </c>
      <c r="K68" s="44">
        <f>SUMIF($B$2:$B$28,A68,$D$2:$D$28)</f>
        <v>0</v>
      </c>
      <c r="L68" s="45">
        <f t="shared" si="7"/>
        <v>0</v>
      </c>
      <c r="M68" s="45">
        <f t="shared" si="8"/>
        <v>0</v>
      </c>
      <c r="N68" s="44">
        <f>SUMIF($F$2:$F$28,A68,$H$2:$H$28)</f>
        <v>0</v>
      </c>
      <c r="O68" s="42">
        <f t="shared" si="9"/>
        <v>0</v>
      </c>
      <c r="P68" s="45">
        <f t="shared" si="10"/>
        <v>0</v>
      </c>
      <c r="Q68" s="46">
        <f t="shared" si="11"/>
        <v>0</v>
      </c>
      <c r="R68" s="47" t="e">
        <f t="shared" si="12"/>
        <v>#DIV/0!</v>
      </c>
      <c r="S68" s="45">
        <f t="shared" si="13"/>
        <v>0</v>
      </c>
      <c r="T68" s="48">
        <f t="shared" si="14"/>
        <v>0</v>
      </c>
      <c r="U68" s="16"/>
    </row>
    <row r="69" spans="1:21" hidden="1" x14ac:dyDescent="0.2">
      <c r="A69" s="19" t="s">
        <v>7</v>
      </c>
      <c r="B69" s="39">
        <v>554.29999999999995</v>
      </c>
      <c r="C69" s="39">
        <v>5543.03</v>
      </c>
      <c r="D69" s="40">
        <f t="shared" si="3"/>
        <v>6097.33</v>
      </c>
      <c r="E69" s="39">
        <f>D69/12</f>
        <v>508.11083333333335</v>
      </c>
      <c r="F69" s="41"/>
      <c r="G69" s="39">
        <f t="shared" si="15"/>
        <v>153.97305555555553</v>
      </c>
      <c r="H69" s="41">
        <f>15.87*0</f>
        <v>0</v>
      </c>
      <c r="I69" s="42"/>
      <c r="J69" s="43">
        <f>D69+E69+F69+G69+H69</f>
        <v>6759.4138888888883</v>
      </c>
      <c r="K69" s="44">
        <f>SUMIF($B$2:$B$28,A69,$D$2:$D$28)</f>
        <v>0</v>
      </c>
      <c r="L69" s="45">
        <f t="shared" si="7"/>
        <v>0</v>
      </c>
      <c r="M69" s="45">
        <f t="shared" si="8"/>
        <v>0</v>
      </c>
      <c r="N69" s="44">
        <f>SUMIF($F$2:$F$28,A69,$H$2:$H$28)</f>
        <v>0</v>
      </c>
      <c r="O69" s="42">
        <f>J69*N69</f>
        <v>0</v>
      </c>
      <c r="P69" s="45">
        <f>O69*12</f>
        <v>0</v>
      </c>
      <c r="Q69" s="46">
        <f t="shared" si="11"/>
        <v>0</v>
      </c>
      <c r="R69" s="47" t="e">
        <f t="shared" si="12"/>
        <v>#DIV/0!</v>
      </c>
      <c r="S69" s="45">
        <f>O69-L69</f>
        <v>0</v>
      </c>
      <c r="T69" s="48">
        <f>S69*12</f>
        <v>0</v>
      </c>
      <c r="U69" s="16"/>
    </row>
    <row r="70" spans="1:21" hidden="1" x14ac:dyDescent="0.2">
      <c r="A70" s="19" t="s">
        <v>10</v>
      </c>
      <c r="B70" s="39">
        <v>413.2</v>
      </c>
      <c r="C70" s="39">
        <v>4131.59</v>
      </c>
      <c r="D70" s="40">
        <f t="shared" ref="D70:D75" si="16">B70+C70</f>
        <v>4544.79</v>
      </c>
      <c r="E70" s="39">
        <f t="shared" ref="E70:E75" si="17">D70/12</f>
        <v>378.73250000000002</v>
      </c>
      <c r="F70" s="49"/>
      <c r="G70" s="39">
        <f t="shared" si="15"/>
        <v>114.7663888888889</v>
      </c>
      <c r="H70" s="41">
        <f t="shared" ref="H70" si="18">15.87*0</f>
        <v>0</v>
      </c>
      <c r="I70" s="50"/>
      <c r="J70" s="43">
        <f t="shared" ref="J70:J75" si="19">D70+E70+F70+G70+H70</f>
        <v>5038.2888888888892</v>
      </c>
      <c r="K70" s="44">
        <f>SUMIF($B$2:$B$28,A70,$D$2:$D$28)</f>
        <v>0</v>
      </c>
      <c r="L70" s="45">
        <f t="shared" ref="L70:L75" si="20">K70*J70</f>
        <v>0</v>
      </c>
      <c r="M70" s="45">
        <f t="shared" ref="M70:M75" si="21">L70*12</f>
        <v>0</v>
      </c>
      <c r="N70" s="44">
        <f>SUMIF($F$2:$F$28,A70,$H$2:$H$28)</f>
        <v>0</v>
      </c>
      <c r="O70" s="42">
        <f t="shared" ref="O70:O75" si="22">J70*N70</f>
        <v>0</v>
      </c>
      <c r="P70" s="45">
        <f t="shared" ref="P70:P75" si="23">O70*12</f>
        <v>0</v>
      </c>
      <c r="Q70" s="46">
        <f t="shared" ref="Q70:Q75" si="24">N70-K70</f>
        <v>0</v>
      </c>
      <c r="R70" s="51" t="e">
        <f t="shared" si="12"/>
        <v>#DIV/0!</v>
      </c>
      <c r="S70" s="45">
        <f t="shared" ref="S70:S75" si="25">O70-L70</f>
        <v>0</v>
      </c>
      <c r="T70" s="48">
        <f t="shared" ref="T70:T75" si="26">S70*12</f>
        <v>0</v>
      </c>
      <c r="U70" s="16"/>
    </row>
    <row r="71" spans="1:21" hidden="1" x14ac:dyDescent="0.2">
      <c r="A71" s="19" t="s">
        <v>13</v>
      </c>
      <c r="B71" s="39">
        <v>289.20999999999998</v>
      </c>
      <c r="C71" s="39">
        <v>2892.13</v>
      </c>
      <c r="D71" s="40">
        <f t="shared" si="16"/>
        <v>3181.34</v>
      </c>
      <c r="E71" s="39">
        <f t="shared" si="17"/>
        <v>265.11166666666668</v>
      </c>
      <c r="F71" s="49"/>
      <c r="G71" s="39">
        <f t="shared" si="15"/>
        <v>80.336944444444455</v>
      </c>
      <c r="H71" s="41">
        <v>349.14</v>
      </c>
      <c r="I71" s="50"/>
      <c r="J71" s="43">
        <f t="shared" si="19"/>
        <v>3875.928611111111</v>
      </c>
      <c r="K71" s="44">
        <f>SUMIF($B$2:$B$28,A71,$D$2:$D$28)</f>
        <v>0</v>
      </c>
      <c r="L71" s="45">
        <f t="shared" si="20"/>
        <v>0</v>
      </c>
      <c r="M71" s="45">
        <f t="shared" si="21"/>
        <v>0</v>
      </c>
      <c r="N71" s="44">
        <f>SUMIF($F$2:$F$28,A71,$H$2:$H$28)</f>
        <v>0</v>
      </c>
      <c r="O71" s="42">
        <f t="shared" si="22"/>
        <v>0</v>
      </c>
      <c r="P71" s="45">
        <f t="shared" si="23"/>
        <v>0</v>
      </c>
      <c r="Q71" s="46">
        <f t="shared" si="24"/>
        <v>0</v>
      </c>
      <c r="R71" s="52" t="e">
        <f t="shared" si="12"/>
        <v>#DIV/0!</v>
      </c>
      <c r="S71" s="45">
        <f t="shared" si="25"/>
        <v>0</v>
      </c>
      <c r="T71" s="48">
        <f t="shared" si="26"/>
        <v>0</v>
      </c>
      <c r="U71" s="16"/>
    </row>
    <row r="72" spans="1:21" hidden="1" x14ac:dyDescent="0.2">
      <c r="A72" s="19" t="s">
        <v>8</v>
      </c>
      <c r="B72" s="39">
        <v>202.44</v>
      </c>
      <c r="C72" s="39">
        <v>2024.42</v>
      </c>
      <c r="D72" s="40">
        <f t="shared" si="16"/>
        <v>2226.86</v>
      </c>
      <c r="E72" s="39">
        <f t="shared" si="17"/>
        <v>185.57166666666669</v>
      </c>
      <c r="F72" s="49"/>
      <c r="G72" s="39">
        <f t="shared" si="15"/>
        <v>56.233888888888892</v>
      </c>
      <c r="H72" s="41">
        <v>349.14</v>
      </c>
      <c r="I72" s="50"/>
      <c r="J72" s="43">
        <f t="shared" si="19"/>
        <v>2817.8055555555557</v>
      </c>
      <c r="K72" s="44">
        <f>SUMIF($B$2:$B$28,A72,$D$2:$D$28)</f>
        <v>0</v>
      </c>
      <c r="L72" s="45">
        <f t="shared" si="20"/>
        <v>0</v>
      </c>
      <c r="M72" s="45">
        <f t="shared" si="21"/>
        <v>0</v>
      </c>
      <c r="N72" s="44">
        <f>SUMIF($F$2:$F$28,A72,$H$2:$H$28)</f>
        <v>0</v>
      </c>
      <c r="O72" s="42">
        <f t="shared" si="22"/>
        <v>0</v>
      </c>
      <c r="P72" s="45">
        <f t="shared" si="23"/>
        <v>0</v>
      </c>
      <c r="Q72" s="46">
        <f t="shared" si="24"/>
        <v>0</v>
      </c>
      <c r="R72" s="52" t="e">
        <f t="shared" si="12"/>
        <v>#DIV/0!</v>
      </c>
      <c r="S72" s="45">
        <f t="shared" si="25"/>
        <v>0</v>
      </c>
      <c r="T72" s="48">
        <f t="shared" si="26"/>
        <v>0</v>
      </c>
      <c r="U72" s="16"/>
    </row>
    <row r="73" spans="1:21" hidden="1" x14ac:dyDescent="0.2">
      <c r="A73" s="19" t="s">
        <v>9</v>
      </c>
      <c r="B73" s="39">
        <v>151.85</v>
      </c>
      <c r="C73" s="39">
        <v>1518.35</v>
      </c>
      <c r="D73" s="40">
        <f t="shared" si="16"/>
        <v>1670.1999999999998</v>
      </c>
      <c r="E73" s="39">
        <f t="shared" si="17"/>
        <v>139.18333333333331</v>
      </c>
      <c r="F73" s="49"/>
      <c r="G73" s="39">
        <f t="shared" si="15"/>
        <v>42.176388888888887</v>
      </c>
      <c r="H73" s="41">
        <v>349.14</v>
      </c>
      <c r="I73" s="50"/>
      <c r="J73" s="43">
        <f t="shared" si="19"/>
        <v>2200.6997222222221</v>
      </c>
      <c r="K73" s="44">
        <f>SUMIF($B$2:$B$28,A73,$D$2:$D$28)</f>
        <v>0</v>
      </c>
      <c r="L73" s="45">
        <f t="shared" si="20"/>
        <v>0</v>
      </c>
      <c r="M73" s="45">
        <f t="shared" si="21"/>
        <v>0</v>
      </c>
      <c r="N73" s="44">
        <f>SUMIF($F$2:$F$28,A73,$H$2:$H$28)</f>
        <v>0</v>
      </c>
      <c r="O73" s="42">
        <f t="shared" si="22"/>
        <v>0</v>
      </c>
      <c r="P73" s="45">
        <f t="shared" si="23"/>
        <v>0</v>
      </c>
      <c r="Q73" s="46">
        <f t="shared" si="24"/>
        <v>0</v>
      </c>
      <c r="R73" s="52" t="e">
        <f t="shared" si="12"/>
        <v>#DIV/0!</v>
      </c>
      <c r="S73" s="45">
        <f t="shared" si="25"/>
        <v>0</v>
      </c>
      <c r="T73" s="48">
        <f t="shared" si="26"/>
        <v>0</v>
      </c>
      <c r="U73" s="16"/>
    </row>
    <row r="74" spans="1:21" hidden="1" x14ac:dyDescent="0.2">
      <c r="A74" s="19" t="s">
        <v>14</v>
      </c>
      <c r="B74" s="39">
        <v>113.86</v>
      </c>
      <c r="C74" s="39">
        <v>1138.7</v>
      </c>
      <c r="D74" s="40">
        <f t="shared" si="16"/>
        <v>1252.56</v>
      </c>
      <c r="E74" s="39">
        <f t="shared" si="17"/>
        <v>104.38</v>
      </c>
      <c r="F74" s="49"/>
      <c r="G74" s="39">
        <f t="shared" si="15"/>
        <v>31.630555555555556</v>
      </c>
      <c r="H74" s="41">
        <v>349.14</v>
      </c>
      <c r="I74" s="50"/>
      <c r="J74" s="43">
        <f t="shared" si="19"/>
        <v>1737.7105555555554</v>
      </c>
      <c r="K74" s="44">
        <f>SUMIF($B$2:$B$28,A74,$D$2:$D$28)</f>
        <v>0</v>
      </c>
      <c r="L74" s="45">
        <f t="shared" si="20"/>
        <v>0</v>
      </c>
      <c r="M74" s="45">
        <f t="shared" si="21"/>
        <v>0</v>
      </c>
      <c r="N74" s="44">
        <f>SUMIF($F$2:$F$28,A74,$H$2:$H$28)</f>
        <v>0</v>
      </c>
      <c r="O74" s="42">
        <f t="shared" si="22"/>
        <v>0</v>
      </c>
      <c r="P74" s="45">
        <f t="shared" si="23"/>
        <v>0</v>
      </c>
      <c r="Q74" s="46">
        <f t="shared" si="24"/>
        <v>0</v>
      </c>
      <c r="R74" s="52" t="e">
        <f t="shared" si="12"/>
        <v>#DIV/0!</v>
      </c>
      <c r="S74" s="45">
        <f t="shared" si="25"/>
        <v>0</v>
      </c>
      <c r="T74" s="48">
        <f t="shared" si="26"/>
        <v>0</v>
      </c>
      <c r="U74" s="16"/>
    </row>
    <row r="75" spans="1:21" hidden="1" x14ac:dyDescent="0.2">
      <c r="A75" s="19" t="s">
        <v>15</v>
      </c>
      <c r="B75" s="39">
        <v>85.4</v>
      </c>
      <c r="C75" s="39">
        <v>854.05</v>
      </c>
      <c r="D75" s="40">
        <f t="shared" si="16"/>
        <v>939.44999999999993</v>
      </c>
      <c r="E75" s="39">
        <f t="shared" si="17"/>
        <v>78.287499999999994</v>
      </c>
      <c r="F75" s="49"/>
      <c r="G75" s="39">
        <f t="shared" si="15"/>
        <v>23.723611111111111</v>
      </c>
      <c r="H75" s="41">
        <v>349.14</v>
      </c>
      <c r="I75" s="50"/>
      <c r="J75" s="43">
        <f t="shared" si="19"/>
        <v>1390.6011111111111</v>
      </c>
      <c r="K75" s="44">
        <f>SUMIF($B$2:$B$28,A75,$D$2:$D$28)</f>
        <v>0</v>
      </c>
      <c r="L75" s="45">
        <f t="shared" si="20"/>
        <v>0</v>
      </c>
      <c r="M75" s="45">
        <f t="shared" si="21"/>
        <v>0</v>
      </c>
      <c r="N75" s="44">
        <f>SUMIF($F$2:$F$28,A75,$H$2:$H$28)</f>
        <v>0</v>
      </c>
      <c r="O75" s="42">
        <f t="shared" si="22"/>
        <v>0</v>
      </c>
      <c r="P75" s="45">
        <f t="shared" si="23"/>
        <v>0</v>
      </c>
      <c r="Q75" s="46">
        <f t="shared" si="24"/>
        <v>0</v>
      </c>
      <c r="R75" s="52" t="e">
        <f t="shared" si="12"/>
        <v>#DIV/0!</v>
      </c>
      <c r="S75" s="45">
        <f t="shared" si="25"/>
        <v>0</v>
      </c>
      <c r="T75" s="48">
        <f t="shared" si="26"/>
        <v>0</v>
      </c>
      <c r="U75" s="16"/>
    </row>
    <row r="76" spans="1:21" hidden="1" x14ac:dyDescent="0.2">
      <c r="A76" s="31" t="s">
        <v>19</v>
      </c>
      <c r="B76" s="53">
        <f>SUM(B67:B75)</f>
        <v>1810.26</v>
      </c>
      <c r="C76" s="53">
        <f>SUM(C67:C75)</f>
        <v>52419.87999999999</v>
      </c>
      <c r="D76" s="53">
        <f>SUM(D67:D75)</f>
        <v>54230.14</v>
      </c>
      <c r="E76" s="53">
        <f>SUM(E67:E75)</f>
        <v>4519.1783333333333</v>
      </c>
      <c r="F76" s="54"/>
      <c r="G76" s="53">
        <f>SUM(G67:G75)</f>
        <v>1456.1077777777775</v>
      </c>
      <c r="H76" s="54">
        <f>SUM(H67:H75)</f>
        <v>1745.6999999999998</v>
      </c>
      <c r="I76" s="54">
        <f t="shared" ref="I76" si="27">SUM(I67:I75)</f>
        <v>0</v>
      </c>
      <c r="J76" s="53">
        <f t="shared" ref="J76:N76" si="28">SUM(J67:J75)</f>
        <v>61951.126111111123</v>
      </c>
      <c r="K76" s="55">
        <f t="shared" si="28"/>
        <v>0</v>
      </c>
      <c r="L76" s="56">
        <f t="shared" si="28"/>
        <v>0</v>
      </c>
      <c r="M76" s="56">
        <f t="shared" si="28"/>
        <v>0</v>
      </c>
      <c r="N76" s="55">
        <f t="shared" si="28"/>
        <v>0</v>
      </c>
      <c r="O76" s="57">
        <f>SUM(O67:O75)</f>
        <v>0</v>
      </c>
      <c r="P76" s="56">
        <f>SUM(P67:P75)</f>
        <v>0</v>
      </c>
      <c r="Q76" s="58">
        <f>SUM(Q67:Q75)</f>
        <v>0</v>
      </c>
      <c r="R76" s="59" t="e">
        <f>Q76/K76</f>
        <v>#DIV/0!</v>
      </c>
      <c r="S76" s="56">
        <f>SUM(S67:S75)</f>
        <v>0</v>
      </c>
      <c r="T76" s="60">
        <f>SUM(T67:T75)</f>
        <v>0</v>
      </c>
      <c r="U76" s="16"/>
    </row>
    <row r="77" spans="1:21" hidden="1" x14ac:dyDescent="0.2">
      <c r="A77" s="35"/>
      <c r="B77" s="35"/>
      <c r="C77" s="35"/>
      <c r="D77" s="61"/>
      <c r="E77" s="62"/>
      <c r="F77" s="35"/>
      <c r="G77" s="35"/>
      <c r="H77" s="61"/>
      <c r="I77" s="61"/>
      <c r="J77" s="63"/>
    </row>
    <row r="78" spans="1:21" hidden="1" x14ac:dyDescent="0.2">
      <c r="A78" s="85" t="s">
        <v>45</v>
      </c>
      <c r="B78" s="86"/>
      <c r="C78" s="35"/>
      <c r="D78" s="61"/>
      <c r="E78" s="62"/>
      <c r="F78" s="35"/>
      <c r="G78" s="35"/>
      <c r="H78" s="61"/>
      <c r="I78" s="61"/>
      <c r="J78" s="63"/>
    </row>
    <row r="79" spans="1:21" hidden="1" x14ac:dyDescent="0.2">
      <c r="A79" s="35"/>
      <c r="B79" s="35"/>
      <c r="C79" s="35"/>
      <c r="D79" s="61"/>
      <c r="E79" s="62"/>
      <c r="F79" s="35"/>
      <c r="G79" s="35"/>
      <c r="H79" s="61"/>
      <c r="I79" s="61"/>
      <c r="J79" s="63"/>
    </row>
    <row r="80" spans="1:21" ht="31.5" hidden="1" x14ac:dyDescent="0.2">
      <c r="A80" s="73" t="s">
        <v>46</v>
      </c>
      <c r="B80" s="74"/>
      <c r="C80" s="75"/>
      <c r="D80" s="76"/>
      <c r="E80" s="74"/>
      <c r="F80" s="74"/>
      <c r="G80" s="75"/>
      <c r="H80" s="74"/>
      <c r="I80" s="74"/>
      <c r="J80" s="74"/>
      <c r="K80" s="77" t="s">
        <v>22</v>
      </c>
      <c r="L80" s="78"/>
      <c r="M80" s="78"/>
      <c r="N80" s="77" t="s">
        <v>23</v>
      </c>
      <c r="O80" s="74"/>
      <c r="P80" s="74"/>
      <c r="Q80" s="36"/>
      <c r="R80" s="79"/>
      <c r="S80" s="84" t="s">
        <v>24</v>
      </c>
      <c r="T80" s="37"/>
      <c r="U80" s="16"/>
    </row>
    <row r="81" spans="1:21" ht="94.5" hidden="1" x14ac:dyDescent="0.2">
      <c r="A81" s="80" t="s">
        <v>25</v>
      </c>
      <c r="B81" s="80" t="s">
        <v>26</v>
      </c>
      <c r="C81" s="80" t="s">
        <v>27</v>
      </c>
      <c r="D81" s="80" t="s">
        <v>32</v>
      </c>
      <c r="E81" s="80" t="s">
        <v>33</v>
      </c>
      <c r="F81" s="80" t="s">
        <v>34</v>
      </c>
      <c r="G81" s="80" t="s">
        <v>35</v>
      </c>
      <c r="H81" s="80" t="s">
        <v>36</v>
      </c>
      <c r="I81" s="80" t="s">
        <v>37</v>
      </c>
      <c r="J81" s="80" t="s">
        <v>37</v>
      </c>
      <c r="K81" s="81" t="s">
        <v>28</v>
      </c>
      <c r="L81" s="82" t="s">
        <v>38</v>
      </c>
      <c r="M81" s="82" t="s">
        <v>39</v>
      </c>
      <c r="N81" s="81" t="s">
        <v>40</v>
      </c>
      <c r="O81" s="82" t="s">
        <v>41</v>
      </c>
      <c r="P81" s="82" t="s">
        <v>42</v>
      </c>
      <c r="Q81" s="82" t="s">
        <v>29</v>
      </c>
      <c r="R81" s="83" t="s">
        <v>30</v>
      </c>
      <c r="S81" s="83" t="s">
        <v>43</v>
      </c>
      <c r="T81" s="83" t="s">
        <v>44</v>
      </c>
      <c r="U81" s="16"/>
    </row>
    <row r="82" spans="1:21" hidden="1" x14ac:dyDescent="0.2">
      <c r="A82" s="38"/>
      <c r="B82" s="64"/>
      <c r="C82" s="64"/>
      <c r="D82" s="64"/>
      <c r="E82" s="49"/>
      <c r="F82" s="49"/>
      <c r="G82" s="49"/>
      <c r="H82" s="49"/>
      <c r="I82" s="50"/>
      <c r="J82" s="50"/>
      <c r="K82" s="44"/>
      <c r="L82" s="42"/>
      <c r="M82" s="42"/>
      <c r="N82" s="44"/>
      <c r="O82" s="42"/>
      <c r="P82" s="42"/>
      <c r="Q82" s="46"/>
      <c r="R82" s="51"/>
      <c r="S82" s="42"/>
      <c r="T82" s="65"/>
      <c r="U82" s="16"/>
    </row>
    <row r="83" spans="1:21" hidden="1" x14ac:dyDescent="0.2">
      <c r="A83" s="38"/>
      <c r="B83" s="64"/>
      <c r="C83" s="64"/>
      <c r="D83" s="64"/>
      <c r="E83" s="49"/>
      <c r="F83" s="49"/>
      <c r="G83" s="49"/>
      <c r="H83" s="49"/>
      <c r="I83" s="50"/>
      <c r="J83" s="50"/>
      <c r="K83" s="44"/>
      <c r="L83" s="42"/>
      <c r="M83" s="42"/>
      <c r="N83" s="44"/>
      <c r="O83" s="42"/>
      <c r="P83" s="42"/>
      <c r="Q83" s="46"/>
      <c r="R83" s="51"/>
      <c r="S83" s="42"/>
      <c r="T83" s="65"/>
      <c r="U83" s="16"/>
    </row>
    <row r="84" spans="1:21" hidden="1" x14ac:dyDescent="0.2">
      <c r="A84" s="66"/>
      <c r="B84" s="38"/>
      <c r="C84" s="64"/>
      <c r="D84" s="64"/>
      <c r="E84" s="49"/>
      <c r="F84" s="49"/>
      <c r="G84" s="49"/>
      <c r="H84" s="49"/>
      <c r="I84" s="50"/>
      <c r="J84" s="50"/>
      <c r="K84" s="44"/>
      <c r="L84" s="42"/>
      <c r="M84" s="42"/>
      <c r="N84" s="44"/>
      <c r="O84" s="42"/>
      <c r="P84" s="42"/>
      <c r="Q84" s="46"/>
      <c r="R84" s="51"/>
      <c r="S84" s="42"/>
      <c r="T84" s="65"/>
      <c r="U84" s="16"/>
    </row>
    <row r="85" spans="1:21" hidden="1" x14ac:dyDescent="0.2">
      <c r="A85" s="66"/>
      <c r="B85" s="64"/>
      <c r="C85" s="64"/>
      <c r="D85" s="64"/>
      <c r="E85" s="49"/>
      <c r="F85" s="49"/>
      <c r="G85" s="49"/>
      <c r="H85" s="49"/>
      <c r="I85" s="50"/>
      <c r="J85" s="50"/>
      <c r="K85" s="44"/>
      <c r="L85" s="42"/>
      <c r="M85" s="42"/>
      <c r="N85" s="44"/>
      <c r="O85" s="42"/>
      <c r="P85" s="42"/>
      <c r="Q85" s="46"/>
      <c r="R85" s="51"/>
      <c r="S85" s="42"/>
      <c r="T85" s="65"/>
      <c r="U85" s="16"/>
    </row>
    <row r="86" spans="1:21" hidden="1" x14ac:dyDescent="0.2">
      <c r="A86" s="38"/>
      <c r="B86" s="64"/>
      <c r="C86" s="64"/>
      <c r="D86" s="64"/>
      <c r="E86" s="49"/>
      <c r="F86" s="49"/>
      <c r="G86" s="49"/>
      <c r="H86" s="49"/>
      <c r="I86" s="50"/>
      <c r="J86" s="50"/>
      <c r="K86" s="44"/>
      <c r="L86" s="42"/>
      <c r="M86" s="42"/>
      <c r="N86" s="44"/>
      <c r="O86" s="42"/>
      <c r="P86" s="42"/>
      <c r="Q86" s="46"/>
      <c r="R86" s="51"/>
      <c r="S86" s="42"/>
      <c r="T86" s="65"/>
      <c r="U86" s="16"/>
    </row>
    <row r="87" spans="1:21" hidden="1" x14ac:dyDescent="0.2">
      <c r="A87" s="38"/>
      <c r="B87" s="64"/>
      <c r="C87" s="64"/>
      <c r="D87" s="64"/>
      <c r="E87" s="49"/>
      <c r="F87" s="49"/>
      <c r="G87" s="49"/>
      <c r="H87" s="49"/>
      <c r="I87" s="50"/>
      <c r="J87" s="50"/>
      <c r="K87" s="44"/>
      <c r="L87" s="42"/>
      <c r="M87" s="42"/>
      <c r="N87" s="44"/>
      <c r="O87" s="42"/>
      <c r="P87" s="42"/>
      <c r="Q87" s="46"/>
      <c r="R87" s="51"/>
      <c r="S87" s="42"/>
      <c r="T87" s="65"/>
      <c r="U87" s="16"/>
    </row>
    <row r="88" spans="1:21" hidden="1" x14ac:dyDescent="0.2">
      <c r="A88" s="38"/>
      <c r="B88" s="64"/>
      <c r="C88" s="64"/>
      <c r="D88" s="64"/>
      <c r="E88" s="49"/>
      <c r="F88" s="49"/>
      <c r="G88" s="49"/>
      <c r="H88" s="49"/>
      <c r="I88" s="50"/>
      <c r="J88" s="50"/>
      <c r="K88" s="44"/>
      <c r="L88" s="42"/>
      <c r="M88" s="42"/>
      <c r="N88" s="44"/>
      <c r="O88" s="42"/>
      <c r="P88" s="42"/>
      <c r="Q88" s="46"/>
      <c r="R88" s="51"/>
      <c r="S88" s="42"/>
      <c r="T88" s="65"/>
      <c r="U88" s="16"/>
    </row>
    <row r="89" spans="1:21" hidden="1" x14ac:dyDescent="0.2">
      <c r="A89" s="38"/>
      <c r="B89" s="64"/>
      <c r="C89" s="64"/>
      <c r="D89" s="64"/>
      <c r="E89" s="49"/>
      <c r="F89" s="49"/>
      <c r="G89" s="49"/>
      <c r="H89" s="49"/>
      <c r="I89" s="50"/>
      <c r="J89" s="50"/>
      <c r="K89" s="44"/>
      <c r="L89" s="42"/>
      <c r="M89" s="42"/>
      <c r="N89" s="44"/>
      <c r="O89" s="42"/>
      <c r="P89" s="42"/>
      <c r="Q89" s="46"/>
      <c r="R89" s="51"/>
      <c r="S89" s="42"/>
      <c r="T89" s="65"/>
      <c r="U89" s="16"/>
    </row>
    <row r="90" spans="1:21" hidden="1" x14ac:dyDescent="0.2">
      <c r="A90" s="38"/>
      <c r="B90" s="64"/>
      <c r="C90" s="64"/>
      <c r="D90" s="64"/>
      <c r="E90" s="49"/>
      <c r="F90" s="49"/>
      <c r="G90" s="49"/>
      <c r="H90" s="49"/>
      <c r="I90" s="50"/>
      <c r="J90" s="50"/>
      <c r="K90" s="44"/>
      <c r="L90" s="42"/>
      <c r="M90" s="42"/>
      <c r="N90" s="44"/>
      <c r="O90" s="42"/>
      <c r="P90" s="42"/>
      <c r="Q90" s="46"/>
      <c r="R90" s="51"/>
      <c r="S90" s="42"/>
      <c r="T90" s="65"/>
      <c r="U90" s="16"/>
    </row>
    <row r="91" spans="1:21" hidden="1" x14ac:dyDescent="0.2">
      <c r="A91" s="38"/>
      <c r="B91" s="64"/>
      <c r="C91" s="64"/>
      <c r="D91" s="64"/>
      <c r="E91" s="49"/>
      <c r="F91" s="49"/>
      <c r="G91" s="49"/>
      <c r="H91" s="49"/>
      <c r="I91" s="50"/>
      <c r="J91" s="50"/>
      <c r="K91" s="44"/>
      <c r="L91" s="42"/>
      <c r="M91" s="42"/>
      <c r="N91" s="44"/>
      <c r="O91" s="42"/>
      <c r="P91" s="42"/>
      <c r="Q91" s="46"/>
      <c r="R91" s="51"/>
      <c r="S91" s="42"/>
      <c r="T91" s="65"/>
      <c r="U91" s="16"/>
    </row>
    <row r="92" spans="1:21" hidden="1" x14ac:dyDescent="0.2">
      <c r="A92" s="38"/>
      <c r="B92" s="64"/>
      <c r="C92" s="64"/>
      <c r="D92" s="64"/>
      <c r="E92" s="49"/>
      <c r="F92" s="49"/>
      <c r="G92" s="49"/>
      <c r="H92" s="49"/>
      <c r="I92" s="50"/>
      <c r="J92" s="50"/>
      <c r="K92" s="44"/>
      <c r="L92" s="42"/>
      <c r="M92" s="42"/>
      <c r="N92" s="44"/>
      <c r="O92" s="42"/>
      <c r="P92" s="42"/>
      <c r="Q92" s="46"/>
      <c r="R92" s="51"/>
      <c r="S92" s="42"/>
      <c r="T92" s="65"/>
      <c r="U92" s="16"/>
    </row>
    <row r="93" spans="1:21" hidden="1" x14ac:dyDescent="0.2">
      <c r="A93" s="31"/>
      <c r="B93" s="64"/>
      <c r="C93" s="64"/>
      <c r="D93" s="64"/>
      <c r="E93" s="49"/>
      <c r="F93" s="49"/>
      <c r="G93" s="49"/>
      <c r="H93" s="49"/>
      <c r="I93" s="50"/>
      <c r="J93" s="50"/>
      <c r="K93" s="55"/>
      <c r="L93" s="57"/>
      <c r="M93" s="57"/>
      <c r="N93" s="55"/>
      <c r="O93" s="57"/>
      <c r="P93" s="57"/>
      <c r="Q93" s="67"/>
      <c r="R93" s="59"/>
      <c r="S93" s="57"/>
      <c r="T93" s="68"/>
      <c r="U93" s="16"/>
    </row>
    <row r="94" spans="1:21" hidden="1" x14ac:dyDescent="0.2"/>
    <row r="95" spans="1:21" hidden="1" x14ac:dyDescent="0.2"/>
    <row r="96" spans="1:2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</sheetData>
  <mergeCells count="3">
    <mergeCell ref="J1:R1"/>
    <mergeCell ref="N2:R2"/>
    <mergeCell ref="N3:R3"/>
  </mergeCell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 r:id="rId1"/>
  <ignoredErrors>
    <ignoredError sqref="D54 D47 D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2471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 de mudança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Joélia</dc:creator>
  <dc:description/>
  <cp:lastModifiedBy>Augusto Cesar Costa Junior</cp:lastModifiedBy>
  <cp:revision>383</cp:revision>
  <dcterms:created xsi:type="dcterms:W3CDTF">2022-05-23T19:31:28Z</dcterms:created>
  <dcterms:modified xsi:type="dcterms:W3CDTF">2025-11-14T16:57:47Z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