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defaultThemeVersion="124226"/>
  <bookViews>
    <workbookView xWindow="45" yWindow="-30" windowWidth="15585" windowHeight="12735" tabRatio="899" activeTab="2"/>
  </bookViews>
  <sheets>
    <sheet name="Orcamento Ref. SINAPI (S.VALOR)" sheetId="59" r:id="rId1"/>
    <sheet name="Orç. dos Produtos (S.valor)" sheetId="60" r:id="rId2"/>
    <sheet name="CRON. FIS. FINANCEIRO (s.valor)" sheetId="49" r:id="rId3"/>
  </sheets>
  <definedNames>
    <definedName name="_xlnm.Print_Area" localSheetId="2">'CRON. FIS. FINANCEIRO (s.valor)'!$B$1:$BB$33</definedName>
    <definedName name="_xlnm.Print_Area" localSheetId="1">'Orç. dos Produtos (S.valor)'!$A$1:$H$22</definedName>
    <definedName name="_xlnm.Print_Area" localSheetId="0">'Orcamento Ref. SINAPI (S.VALOR)'!$A$1:$N$55</definedName>
    <definedName name="Excel_BuiltIn_Print_Area" localSheetId="1">'Orç. dos Produtos (S.valor)'!#REF!</definedName>
    <definedName name="Excel_BuiltIn_Print_Area" localSheetId="0">'Orcamento Ref. SINAPI (S.VALOR)'!#REF!</definedName>
    <definedName name="Excel_BuiltIn_Print_Area_1" localSheetId="2">#REF!</definedName>
    <definedName name="Excel_BuiltIn_Print_Area_1" localSheetId="1">#REF!</definedName>
    <definedName name="Excel_BuiltIn_Print_Area_1" localSheetId="0">#REF!</definedName>
    <definedName name="Excel_BuiltIn_Print_Area_1">#REF!</definedName>
    <definedName name="Excel_BuiltIn_Print_Area_1_1">"$#REF!.$A$1:$G$38"</definedName>
    <definedName name="Excel_BuiltIn_Print_Area_2" localSheetId="2">#REF!</definedName>
    <definedName name="Excel_BuiltIn_Print_Area_2" localSheetId="1">#REF!</definedName>
    <definedName name="Excel_BuiltIn_Print_Area_2" localSheetId="0">#REF!</definedName>
    <definedName name="Excel_BuiltIn_Print_Area_2">#REF!</definedName>
    <definedName name="Excel_BuiltIn_Print_Area_5" localSheetId="2">#REF!</definedName>
    <definedName name="Excel_BuiltIn_Print_Area_5" localSheetId="1">#REF!</definedName>
    <definedName name="Excel_BuiltIn_Print_Area_5" localSheetId="0">#REF!</definedName>
    <definedName name="Excel_BuiltIn_Print_Area_5">#REF!</definedName>
    <definedName name="orcamento_referencia_sinapi" localSheetId="2">#REF!</definedName>
    <definedName name="orcamento_referencia_sinapi" localSheetId="1">#REF!</definedName>
    <definedName name="orcamento_referencia_sinapi" localSheetId="0">#REF!</definedName>
    <definedName name="orcamento_referencia_sinapi">#REF!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3" i="59"/>
  <c r="L42"/>
  <c r="H43"/>
  <c r="M43" s="1"/>
  <c r="H42"/>
  <c r="M42" s="1"/>
  <c r="I39"/>
  <c r="H39"/>
  <c r="L39" s="1"/>
  <c r="M39" s="1"/>
  <c r="I38"/>
  <c r="H38"/>
  <c r="L38" s="1"/>
  <c r="M38" s="1"/>
  <c r="H37"/>
  <c r="I37"/>
  <c r="V31"/>
  <c r="M31"/>
  <c r="V30"/>
  <c r="L30"/>
  <c r="M30"/>
  <c r="V29"/>
  <c r="M29"/>
  <c r="L29"/>
  <c r="V28"/>
  <c r="M28"/>
  <c r="L28"/>
  <c r="V27"/>
  <c r="M27"/>
  <c r="L27"/>
  <c r="V26"/>
  <c r="M26"/>
  <c r="V25"/>
  <c r="L25"/>
  <c r="M25"/>
  <c r="V22"/>
  <c r="I22"/>
  <c r="L22" s="1"/>
  <c r="M22" s="1"/>
  <c r="V21"/>
  <c r="V20"/>
  <c r="I20"/>
  <c r="L20" s="1"/>
  <c r="M20" s="1"/>
  <c r="V19"/>
  <c r="V18"/>
  <c r="I18"/>
  <c r="L18" s="1"/>
  <c r="M18" s="1"/>
  <c r="V17"/>
  <c r="V16"/>
  <c r="I16"/>
  <c r="L16" s="1"/>
  <c r="M16" s="1"/>
  <c r="L37" l="1"/>
  <c r="M37" s="1"/>
  <c r="M32"/>
  <c r="M44"/>
  <c r="I17"/>
  <c r="L17" s="1"/>
  <c r="M17" s="1"/>
  <c r="I19"/>
  <c r="L19" s="1"/>
  <c r="M19" s="1"/>
  <c r="I21"/>
  <c r="L21" s="1"/>
  <c r="M21" s="1"/>
  <c r="L26"/>
  <c r="L31"/>
  <c r="AW50" i="49"/>
  <c r="AW49"/>
  <c r="M23" i="59" l="1"/>
  <c r="M40"/>
  <c r="M33" l="1"/>
  <c r="M45"/>
  <c r="M46" l="1"/>
  <c r="O43" l="1"/>
  <c r="O45" l="1"/>
  <c r="O32"/>
  <c r="O39"/>
  <c r="O33"/>
  <c r="O46" s="1"/>
  <c r="O23"/>
</calcChain>
</file>

<file path=xl/sharedStrings.xml><?xml version="1.0" encoding="utf-8"?>
<sst xmlns="http://schemas.openxmlformats.org/spreadsheetml/2006/main" count="278" uniqueCount="171">
  <si>
    <t>CONTRATANTE: SECRETARIA DAS CIDADES - GOVERNO DO ESTADO DO CEARÁ</t>
  </si>
  <si>
    <t>ORÇAMENTO UNIFICADO</t>
  </si>
  <si>
    <t>01.</t>
  </si>
  <si>
    <t>DESPESAS DIRETAS E COM PESSOAL</t>
  </si>
  <si>
    <t>ITEM</t>
  </si>
  <si>
    <t>INSUMO</t>
  </si>
  <si>
    <t>DESCRICÃO</t>
  </si>
  <si>
    <t>UNID.</t>
  </si>
  <si>
    <t>QUANT.</t>
  </si>
  <si>
    <t>MESES</t>
  </si>
  <si>
    <t>PREÇO TOTAL</t>
  </si>
  <si>
    <t>%</t>
  </si>
  <si>
    <t>1.1</t>
  </si>
  <si>
    <t>RECURSOS HUMANOS C/ ENCARGOS SOCIAIS (EQUIPE TÉCNICA E ADMINISTRATIVA)</t>
  </si>
  <si>
    <t>1.1.1</t>
  </si>
  <si>
    <t>H/MÊS</t>
  </si>
  <si>
    <t>1.1.2</t>
  </si>
  <si>
    <t>1.1.3</t>
  </si>
  <si>
    <t>1.1.4</t>
  </si>
  <si>
    <t>1.1.5</t>
  </si>
  <si>
    <t>PROFISSIONAL DA ÁREA SOCIAL</t>
  </si>
  <si>
    <t>1.2</t>
  </si>
  <si>
    <t>CUSTOS GERAIS</t>
  </si>
  <si>
    <t>1.2.1.</t>
  </si>
  <si>
    <t>UND/MÊS</t>
  </si>
  <si>
    <t>1.2.2.</t>
  </si>
  <si>
    <t>1.2.3.</t>
  </si>
  <si>
    <t>I8606</t>
  </si>
  <si>
    <t>VEICULO LEVE COM COMBUSTIVEL E MOTORISTA</t>
  </si>
  <si>
    <t>1.2.4.</t>
  </si>
  <si>
    <t>1.2.5.</t>
  </si>
  <si>
    <t>COMP. 02</t>
  </si>
  <si>
    <t>COMP. 03</t>
  </si>
  <si>
    <t>TOTAL</t>
  </si>
  <si>
    <t>MANUTENÇÃO E LIMPEZA</t>
  </si>
  <si>
    <t>PLANILHA ORÇAMENTÁRIA DE REFERENCIA DE PREÇOS</t>
  </si>
  <si>
    <t>UND.</t>
  </si>
  <si>
    <t>PLANILHA SINTÉTICA DOS PRODUTOS</t>
  </si>
  <si>
    <t xml:space="preserve">TOTAL </t>
  </si>
  <si>
    <t>OBJETO:PLANO DE AÇÃO - AFLUENTES DO RIO MARANGUAPINHO</t>
  </si>
  <si>
    <t>ENDEREÇO: MUNICIPIO DE  FORTALEZA - CEARÁ.</t>
  </si>
  <si>
    <t>OBJETO: PLANO DE AÇÃO - AFLUENTES DO RIO MARANGUAPINHO</t>
  </si>
  <si>
    <t>ENDEREÇO:  MUNICIPIO DE  FORTALEZA - CEARÁ.</t>
  </si>
  <si>
    <t>MOBILIZADORES SOCIAIS</t>
  </si>
  <si>
    <t>1º MÊS</t>
  </si>
  <si>
    <t>2º MÊS</t>
  </si>
  <si>
    <t>3º MÊS</t>
  </si>
  <si>
    <t>4º MÊS</t>
  </si>
  <si>
    <t>6º MÊS</t>
  </si>
  <si>
    <t>5º MÊS</t>
  </si>
  <si>
    <t>MANUTENÇÃO E LIMPEZA PARA FUNCIONAMENTO DO POSTO TERRITORIAL</t>
  </si>
  <si>
    <t>INSTALAÇÃO DO POSTO TERITORIAL: EQUIPAMENTOS MOBILIÁRIOS, PARA FUNCIONAMENTO DO POSTO TERRITORIAL</t>
  </si>
  <si>
    <t xml:space="preserve">MATERIAL DE CONSUMO DO POSTO TERITORIAL </t>
  </si>
  <si>
    <t>EQUIPAMENTOS DE INFORMATICA PARA O POSTO TERRITORIAL (COMPUTADORES, IMPRESSORAS E INTERNET)</t>
  </si>
  <si>
    <t>1.1.6</t>
  </si>
  <si>
    <t>PROFISSIONAL DE NIVEL SUPERIOR</t>
  </si>
  <si>
    <t>ARQUITETO E URBANISTA SENIOR</t>
  </si>
  <si>
    <t>ARQUITETO E URBANISTA PLENO</t>
  </si>
  <si>
    <t xml:space="preserve">AUXILIAR DE SERVICOS GERAIS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</si>
  <si>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OBSERVAÇÃO: REFERÊNCIAS DE PREÇO UNITÁRIO SEINFRA  028.1 C/ DESONERAÇÃO, SINAPI 08/2024 C/ DESONERAÇÃO E COMPOSIÇÕES.</t>
  </si>
  <si>
    <t>M1</t>
  </si>
  <si>
    <t>M2</t>
  </si>
  <si>
    <t>M3</t>
  </si>
  <si>
    <t>M4</t>
  </si>
  <si>
    <t>M5</t>
  </si>
  <si>
    <t>M6</t>
  </si>
  <si>
    <t>ORÇAMENTO DOS PRODUTOS/MESES</t>
  </si>
  <si>
    <t>1.1.7.</t>
  </si>
  <si>
    <t>Rel.MÊS 01</t>
  </si>
  <si>
    <t>Rel.MÊS 02</t>
  </si>
  <si>
    <t>Rel.MÊS 03</t>
  </si>
  <si>
    <t>Rel.MÊS 04</t>
  </si>
  <si>
    <t>Rel.MÊS 05</t>
  </si>
  <si>
    <t>Rel.MÊS 06</t>
  </si>
  <si>
    <t>CRONOGRAMA FISICO - FINANCEIRO  - PLANO DE AÇÃO PERIFERIA VIVA</t>
  </si>
  <si>
    <t>LOCAÇÃO DE EQUIPAMENTOS AUDIO VISUAIS</t>
  </si>
  <si>
    <t>DESCRIMINAÇÃO</t>
  </si>
  <si>
    <t>COMP. 04</t>
  </si>
  <si>
    <t>QUANTIDADE</t>
  </si>
  <si>
    <t>1.2.7.</t>
  </si>
  <si>
    <t>COMP.05</t>
  </si>
  <si>
    <t>COMP.01</t>
  </si>
  <si>
    <t xml:space="preserve">LOCAÇÃO DE IMÓVEIS </t>
  </si>
  <si>
    <t xml:space="preserve">COORDENADOR - ENGENHEIRO CIVIL SENIOR                  </t>
  </si>
  <si>
    <t>I8610   I10257  I10255</t>
  </si>
  <si>
    <t>UNIDADE</t>
  </si>
  <si>
    <t>VALOR UNITARIO</t>
  </si>
  <si>
    <t>7º MÊS</t>
  </si>
  <si>
    <t>M7</t>
  </si>
  <si>
    <t>Rel.MÊS 07</t>
  </si>
  <si>
    <t>Organização do Processo Participativo, Elaboração ou Adequação de Projetos.</t>
  </si>
  <si>
    <t>Leitura Técnico Comunitária, Elaboração ou Adequação de Projetos.</t>
  </si>
  <si>
    <t xml:space="preserve">Elaboração ou Adequação de Projetos, Arranjo Institucional. </t>
  </si>
  <si>
    <t>ITENS</t>
  </si>
  <si>
    <t>ENTREGA 4 - ARRANJO INSTITUCIONAL</t>
  </si>
  <si>
    <t>ENTREGA 2 - LEITURA TÉCNICO COMUNITÁRIA</t>
  </si>
  <si>
    <t>ENTREGA 1 - ORGANIZAÇÃO DO PROCESSO PARTICIPATIVO</t>
  </si>
  <si>
    <t>ENTREGA 3 - ELABORAÇÃO OU ADEQUAÇÃO DE PROJETOS / AÇÃOTÁTICA</t>
  </si>
  <si>
    <t>PREÇO UNIT. S/ENCARGOS SOCIAIS</t>
  </si>
  <si>
    <t>TOTAL RECURSOS HUMANOS C/ ENCARGOS SOCIAIS (EQUIPE TÉCNICA E ADMINISTRATIVA)</t>
  </si>
  <si>
    <t>TOTAL CUSTOS GERAIS</t>
  </si>
  <si>
    <t>TOTAL DESPESAS DIRETAS E COM PESSOAL C/ENCARGOS SOCIAIS</t>
  </si>
  <si>
    <t>BENEFÍCIOS MENSAIS</t>
  </si>
  <si>
    <t>PREVISÕES MENSAIS</t>
  </si>
  <si>
    <t>CUSTO MENSAL</t>
  </si>
  <si>
    <t>CUSTO TOTAL</t>
  </si>
  <si>
    <t>ENCARGOS MENSAIS</t>
  </si>
  <si>
    <t>INSS</t>
  </si>
  <si>
    <t>FGTS</t>
  </si>
  <si>
    <t>PIS</t>
  </si>
  <si>
    <t xml:space="preserve">26,8% sobre o valor da folha </t>
  </si>
  <si>
    <t>8% sobre o valor da folha</t>
  </si>
  <si>
    <t>1% sobre o valor da folha e 1/12 de 13º e 1/3 de férias</t>
  </si>
  <si>
    <t>OBS 2</t>
  </si>
  <si>
    <t>OBS 1</t>
  </si>
  <si>
    <t>(Valor do VT x Número do VT x Número de Pessoas) - 6% des.Emp(p mês)</t>
  </si>
  <si>
    <t>OBS 3</t>
  </si>
  <si>
    <t>Elaboração ou Adequação de Projetos.</t>
  </si>
  <si>
    <t>Elaboração ou Adequação de Projetos, Arranjo Institucional.</t>
  </si>
  <si>
    <t>Organização do Processo Participativo, Leitura Técnico Comunitária,Elaboração ou Adequação de Projetos.</t>
  </si>
  <si>
    <t>13º SALÁRIO + encargos</t>
  </si>
  <si>
    <t>Provisão FGTS Rescisão (Multa + adicional)</t>
  </si>
  <si>
    <t xml:space="preserve">INSS 13º SALÁRIO </t>
  </si>
  <si>
    <t>Valor do VR  x (22) por mês x Número de pessoas</t>
  </si>
  <si>
    <t xml:space="preserve"> ENCARGOS MENSAIS (1)</t>
  </si>
  <si>
    <t>BENEFÍCIOS MENSAIS(2)</t>
  </si>
  <si>
    <t>PREVISÕES MENSAIS(3)</t>
  </si>
  <si>
    <t>(Total da folha + Total de encargos) x 1/12</t>
  </si>
  <si>
    <t>((Total da folha + Total de encargos)/3) x 1/12</t>
  </si>
  <si>
    <t>Total da folha  x 4%</t>
  </si>
  <si>
    <t>R$</t>
  </si>
  <si>
    <t>Vale Transporte</t>
  </si>
  <si>
    <t>26,8% x 1/3 de férias</t>
  </si>
  <si>
    <t>26,8% x 13º salário</t>
  </si>
  <si>
    <t>8% x 1/3 férias</t>
  </si>
  <si>
    <t>8% x 13º salário</t>
  </si>
  <si>
    <t xml:space="preserve">DESPESAS INDIRETAS </t>
  </si>
  <si>
    <t xml:space="preserve">2.1. </t>
  </si>
  <si>
    <t>OBSERVAÇÃO: REFERÊNCIAS DE PREÇO UNITÁRIO SEINFRA  028.1 C/ DESONERAÇÃO, SINAPI 08/2024 C/ DESONERAÇÃO, DNIT 04/2024 E COMPOSIÇÕES.</t>
  </si>
  <si>
    <t>1.1.7</t>
  </si>
  <si>
    <t>2.1.1.</t>
  </si>
  <si>
    <t>1.1.1.</t>
  </si>
  <si>
    <t>1.1.2.</t>
  </si>
  <si>
    <t>1.2.6.</t>
  </si>
  <si>
    <t>P8026</t>
  </si>
  <si>
    <t>2.1.2.</t>
  </si>
  <si>
    <t>2.1.3.</t>
  </si>
  <si>
    <t>P8174</t>
  </si>
  <si>
    <t>ADMINISTRADOR PLENO</t>
  </si>
  <si>
    <t>25% DO PREÇO UNIT. S/ENCARGOS SOCIAIS</t>
  </si>
  <si>
    <t>RECURSOS HUMANOS INDIRETOS C/ ENCARGOS SOCIAIS (EQUIPE TÉCNICA E ADMINISTRATIVA)</t>
  </si>
  <si>
    <t>TOTAL RECURSOS HUMANOS INDIRETOS  C/ ENCARGOS SOCIAIS (EQUIPE TÉCNICA E ADMINISTRATIVA)</t>
  </si>
  <si>
    <t xml:space="preserve"> 25% DOS ENCARGOS MENSAIS (1)</t>
  </si>
  <si>
    <t xml:space="preserve"> 25% BENEFÍCIOS MENSAIS(2)</t>
  </si>
  <si>
    <t xml:space="preserve"> 25% PREVISÕES MENSAIS(3)</t>
  </si>
  <si>
    <t>2.2.</t>
  </si>
  <si>
    <t xml:space="preserve">AUXILIAR ADMINISTRATIVO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</si>
  <si>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</t>
  </si>
  <si>
    <t>2.</t>
  </si>
  <si>
    <t>2.2.1.</t>
  </si>
  <si>
    <t>2.2.2.</t>
  </si>
  <si>
    <t>EQUIPAMENTOS DE INFORMATICA (COMPUTADORES, IMPRESSORAS E INTERNET)</t>
  </si>
  <si>
    <t>CUSTOS GERAIS INDIRETOS</t>
  </si>
  <si>
    <t>TOTAL CUSTOS GERAIS INDIRETOS</t>
  </si>
  <si>
    <t>TOTAL DESPESAS  INDIRETAS E COM PESSOAL C/ENCARGOS SOCIAIS</t>
  </si>
  <si>
    <t xml:space="preserve">TOTAL GERAL </t>
  </si>
  <si>
    <t>Provisão FGTS Férias (1/3)</t>
  </si>
  <si>
    <t>Vale Refeição</t>
  </si>
  <si>
    <t>Provisão FGTS 13º Salário</t>
  </si>
  <si>
    <t xml:space="preserve">INSS Férias (1/3)        </t>
  </si>
  <si>
    <t>Férias (1/3) + Encargos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</si>
</sst>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64" formatCode="_(* #,##0.00_);_(* \(#,##0.00\);_(* \-??_);_(@_)"/>
    <numFmt numFmtId="165" formatCode="#,##0.00\ ;&quot; (&quot;#,##0.00\);&quot; -&quot;#\ ;@\ "/>
    <numFmt numFmtId="167" formatCode="&quot;R$ &quot;#,##0.00"/>
    <numFmt numFmtId="168" formatCode="_-* #,##0.00_-;\-* #,##0.00_-;_-* \-??_-;_-@_-"/>
    <numFmt numFmtId="170" formatCode="&quot; R$ &quot;#,##0.00&quot; &quot;;&quot;-R$ &quot;#,##0.00&quot; &quot;;&quot; R$ &quot;&quot;-&quot;#&quot; &quot;;&quot; &quot;@&quot; &quot;"/>
    <numFmt numFmtId="171" formatCode="&quot;R$&quot;\ #,##0.00;[Red]&quot;R$&quot;\ #,##0.00"/>
  </numFmts>
  <fonts count="11"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b/>
      <sz val="12"/>
      <color theme="0" tint="-0.249977111117893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B2B2B2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CCC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34998626667073579"/>
        <bgColor rgb="FFCCCCCC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7">
    <xf numFmtId="0" fontId="0" fillId="0" borderId="0"/>
    <xf numFmtId="168" fontId="4" fillId="0" borderId="0" applyBorder="0" applyProtection="0"/>
    <xf numFmtId="165" fontId="4" fillId="0" borderId="0" applyBorder="0" applyProtection="0"/>
    <xf numFmtId="9" fontId="4" fillId="0" borderId="0" applyFont="0" applyFill="0" applyBorder="0" applyAlignment="0" applyProtection="0"/>
    <xf numFmtId="170" fontId="9" fillId="0" borderId="0"/>
    <xf numFmtId="0" fontId="7" fillId="0" borderId="0"/>
    <xf numFmtId="164" fontId="7" fillId="0" borderId="0" applyFill="0" applyBorder="0" applyAlignment="0" applyProtection="0"/>
  </cellStyleXfs>
  <cellXfs count="174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10" fontId="1" fillId="4" borderId="2" xfId="0" applyNumberFormat="1" applyFont="1" applyFill="1" applyBorder="1" applyAlignment="1">
      <alignment vertical="center"/>
    </xf>
    <xf numFmtId="168" fontId="0" fillId="0" borderId="0" xfId="0" applyNumberFormat="1"/>
    <xf numFmtId="0" fontId="0" fillId="0" borderId="0" xfId="0"/>
    <xf numFmtId="0" fontId="6" fillId="0" borderId="2" xfId="0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vertical="center" wrapText="1"/>
    </xf>
    <xf numFmtId="10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4" fontId="0" fillId="0" borderId="0" xfId="0" applyNumberFormat="1"/>
    <xf numFmtId="168" fontId="4" fillId="0" borderId="0" xfId="1"/>
    <xf numFmtId="43" fontId="0" fillId="0" borderId="0" xfId="0" applyNumberFormat="1"/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 applyBorder="1"/>
    <xf numFmtId="2" fontId="0" fillId="0" borderId="0" xfId="0" applyNumberFormat="1"/>
    <xf numFmtId="0" fontId="8" fillId="0" borderId="2" xfId="0" applyFont="1" applyBorder="1" applyAlignment="1">
      <alignment horizontal="center" vertical="center" wrapText="1"/>
    </xf>
    <xf numFmtId="0" fontId="0" fillId="0" borderId="0" xfId="0" applyFill="1" applyBorder="1"/>
    <xf numFmtId="0" fontId="6" fillId="0" borderId="12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168" fontId="2" fillId="0" borderId="2" xfId="1" applyFont="1" applyBorder="1"/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10" fontId="0" fillId="0" borderId="0" xfId="3" applyNumberFormat="1" applyFont="1" applyBorder="1"/>
    <xf numFmtId="168" fontId="4" fillId="0" borderId="0" xfId="1" applyBorder="1"/>
    <xf numFmtId="4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4" fontId="0" fillId="0" borderId="0" xfId="0" applyNumberFormat="1" applyFont="1" applyFill="1" applyBorder="1"/>
    <xf numFmtId="10" fontId="0" fillId="0" borderId="0" xfId="3" applyNumberFormat="1" applyFont="1" applyFill="1" applyBorder="1"/>
    <xf numFmtId="168" fontId="0" fillId="0" borderId="0" xfId="0" applyNumberFormat="1" applyFont="1" applyFill="1" applyBorder="1"/>
    <xf numFmtId="0" fontId="7" fillId="0" borderId="0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10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ont="1" applyBorder="1" applyAlignment="1">
      <alignment horizontal="center"/>
    </xf>
    <xf numFmtId="0" fontId="6" fillId="0" borderId="0" xfId="0" applyFont="1"/>
    <xf numFmtId="4" fontId="6" fillId="0" borderId="2" xfId="0" applyNumberFormat="1" applyFont="1" applyBorder="1" applyAlignment="1">
      <alignment vertical="center"/>
    </xf>
    <xf numFmtId="0" fontId="1" fillId="11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0" fillId="0" borderId="2" xfId="0" applyBorder="1" applyAlignment="1"/>
    <xf numFmtId="0" fontId="0" fillId="9" borderId="2" xfId="0" applyFill="1" applyBorder="1" applyAlignment="1">
      <alignment vertical="center" wrapText="1"/>
    </xf>
    <xf numFmtId="0" fontId="6" fillId="0" borderId="2" xfId="0" applyFont="1" applyBorder="1"/>
    <xf numFmtId="0" fontId="6" fillId="8" borderId="2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vertical="center" wrapText="1"/>
    </xf>
    <xf numFmtId="167" fontId="1" fillId="5" borderId="2" xfId="0" applyNumberFormat="1" applyFont="1" applyFill="1" applyBorder="1" applyAlignment="1">
      <alignment vertical="center" wrapText="1"/>
    </xf>
    <xf numFmtId="10" fontId="1" fillId="12" borderId="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4" fontId="6" fillId="0" borderId="10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left" vertical="center" wrapText="1"/>
    </xf>
    <xf numFmtId="0" fontId="0" fillId="9" borderId="0" xfId="0" applyFill="1" applyBorder="1"/>
    <xf numFmtId="0" fontId="1" fillId="0" borderId="0" xfId="0" applyFont="1" applyFill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167" fontId="6" fillId="0" borderId="0" xfId="0" applyNumberFormat="1" applyFont="1" applyFill="1" applyBorder="1" applyAlignment="1">
      <alignment vertical="center" wrapText="1"/>
    </xf>
    <xf numFmtId="167" fontId="8" fillId="5" borderId="2" xfId="0" applyNumberFormat="1" applyFont="1" applyFill="1" applyBorder="1" applyAlignment="1">
      <alignment vertical="center" wrapText="1"/>
    </xf>
    <xf numFmtId="10" fontId="0" fillId="0" borderId="0" xfId="0" applyNumberFormat="1"/>
    <xf numFmtId="10" fontId="6" fillId="10" borderId="2" xfId="0" applyNumberFormat="1" applyFont="1" applyFill="1" applyBorder="1" applyAlignment="1">
      <alignment vertical="center"/>
    </xf>
    <xf numFmtId="2" fontId="2" fillId="0" borderId="10" xfId="0" applyNumberFormat="1" applyFont="1" applyBorder="1" applyAlignment="1">
      <alignment vertical="center"/>
    </xf>
    <xf numFmtId="10" fontId="6" fillId="12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wrapText="1"/>
    </xf>
    <xf numFmtId="0" fontId="0" fillId="9" borderId="0" xfId="0" applyFill="1"/>
    <xf numFmtId="0" fontId="1" fillId="0" borderId="2" xfId="0" applyFont="1" applyBorder="1" applyAlignment="1">
      <alignment horizontal="center" vertical="center" wrapText="1"/>
    </xf>
    <xf numFmtId="171" fontId="0" fillId="0" borderId="2" xfId="0" applyNumberFormat="1" applyBorder="1" applyAlignment="1">
      <alignment horizontal="center" vertical="center" wrapText="1"/>
    </xf>
    <xf numFmtId="171" fontId="8" fillId="7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/>
    <xf numFmtId="168" fontId="6" fillId="0" borderId="0" xfId="1" applyFont="1" applyBorder="1" applyAlignment="1">
      <alignment vertical="center" wrapText="1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center" wrapText="1"/>
    </xf>
    <xf numFmtId="4" fontId="6" fillId="9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/>
    <xf numFmtId="0" fontId="6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168" fontId="6" fillId="0" borderId="9" xfId="1" applyFont="1" applyBorder="1" applyAlignment="1">
      <alignment vertical="center"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left" vertical="center" wrapText="1"/>
    </xf>
    <xf numFmtId="0" fontId="1" fillId="6" borderId="11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0" fillId="5" borderId="11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1" fillId="4" borderId="2" xfId="0" applyFont="1" applyFill="1" applyBorder="1" applyAlignment="1">
      <alignment horizontal="left" vertical="center"/>
    </xf>
    <xf numFmtId="0" fontId="10" fillId="6" borderId="9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68" fontId="3" fillId="0" borderId="0" xfId="0" applyNumberFormat="1" applyFont="1" applyBorder="1" applyAlignment="1">
      <alignment horizontal="left"/>
    </xf>
    <xf numFmtId="10" fontId="0" fillId="0" borderId="0" xfId="0" applyNumberFormat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10" fontId="0" fillId="0" borderId="0" xfId="0" applyNumberForma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0" fontId="0" fillId="0" borderId="0" xfId="0" applyNumberFormat="1" applyBorder="1" applyAlignment="1">
      <alignment horizontal="center" vertical="center" wrapText="1"/>
    </xf>
    <xf numFmtId="171" fontId="0" fillId="0" borderId="0" xfId="0" applyNumberForma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10" fontId="3" fillId="0" borderId="0" xfId="0" applyNumberFormat="1" applyFon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wrapText="1"/>
    </xf>
    <xf numFmtId="171" fontId="8" fillId="7" borderId="2" xfId="0" applyNumberFormat="1" applyFont="1" applyFill="1" applyBorder="1" applyAlignment="1">
      <alignment horizontal="center" vertical="center" wrapText="1"/>
    </xf>
    <xf numFmtId="171" fontId="5" fillId="7" borderId="2" xfId="0" applyNumberFormat="1" applyFont="1" applyFill="1" applyBorder="1" applyAlignment="1">
      <alignment horizontal="center" vertical="center" wrapText="1"/>
    </xf>
    <xf numFmtId="10" fontId="8" fillId="7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1" fontId="0" fillId="7" borderId="2" xfId="0" applyNumberForma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71" fontId="8" fillId="0" borderId="2" xfId="0" applyNumberFormat="1" applyFont="1" applyFill="1" applyBorder="1" applyAlignment="1">
      <alignment horizontal="center" vertical="center" wrapText="1"/>
    </xf>
    <xf numFmtId="171" fontId="0" fillId="0" borderId="2" xfId="0" applyNumberFormat="1" applyFill="1" applyBorder="1" applyAlignment="1">
      <alignment horizontal="center" vertical="center" wrapText="1"/>
    </xf>
    <xf numFmtId="171" fontId="0" fillId="0" borderId="2" xfId="0" applyNumberFormat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9" borderId="0" xfId="0" applyFont="1" applyFill="1" applyBorder="1" applyAlignment="1">
      <alignment horizontal="center"/>
    </xf>
    <xf numFmtId="0" fontId="8" fillId="9" borderId="0" xfId="0" applyFont="1" applyFill="1" applyAlignment="1">
      <alignment horizontal="center"/>
    </xf>
  </cellXfs>
  <cellStyles count="7">
    <cellStyle name="Excel Built-in Currency" xfId="4"/>
    <cellStyle name="Normal" xfId="0" builtinId="0"/>
    <cellStyle name="Normal 2" xfId="5"/>
    <cellStyle name="Porcentagem" xfId="3" builtinId="5"/>
    <cellStyle name="Separador de milhares" xfId="1" builtinId="3"/>
    <cellStyle name="Texto Explicativo" xfId="2" builtinId="53" customBuiltin="1"/>
    <cellStyle name="Vírgula 6" xfId="6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2B2B2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EECE1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781050</xdr:colOff>
      <xdr:row>0</xdr:row>
      <xdr:rowOff>47625</xdr:rowOff>
    </xdr:from>
    <xdr:to>
      <xdr:col>8</xdr:col>
      <xdr:colOff>1047266</xdr:colOff>
      <xdr:row>4</xdr:row>
      <xdr:rowOff>51775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 l="-81" t="-487" r="-81" b="-487"/>
        <a:stretch>
          <a:fillRect/>
        </a:stretch>
      </xdr:blipFill>
      <xdr:spPr bwMode="auto">
        <a:xfrm>
          <a:off x="7239000" y="47625"/>
          <a:ext cx="3912092" cy="6518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57150</xdr:rowOff>
    </xdr:from>
    <xdr:to>
      <xdr:col>8</xdr:col>
      <xdr:colOff>609034</xdr:colOff>
      <xdr:row>4</xdr:row>
      <xdr:rowOff>61300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 l="-81" t="-487" r="-81" b="-487"/>
        <a:stretch>
          <a:fillRect/>
        </a:stretch>
      </xdr:blipFill>
      <xdr:spPr bwMode="auto">
        <a:xfrm>
          <a:off x="8248650" y="57150"/>
          <a:ext cx="3914209" cy="6518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4"/>
  <sheetViews>
    <sheetView topLeftCell="A34" zoomScaleNormal="100" zoomScaleSheetLayoutView="130" workbookViewId="0">
      <selection activeCell="A6" sqref="A6:N55"/>
    </sheetView>
  </sheetViews>
  <sheetFormatPr defaultRowHeight="12.75"/>
  <cols>
    <col min="1" max="1" width="10.5703125" style="8" customWidth="1"/>
    <col min="2" max="2" width="11.7109375" style="8" customWidth="1"/>
    <col min="3" max="3" width="60.5703125" style="8" customWidth="1"/>
    <col min="4" max="4" width="11.7109375" style="8" bestFit="1" customWidth="1"/>
    <col min="5" max="5" width="10.28515625" style="8" customWidth="1"/>
    <col min="6" max="6" width="10.140625" style="8" customWidth="1"/>
    <col min="7" max="8" width="16.42578125" style="8" customWidth="1"/>
    <col min="9" max="9" width="19.140625" style="8" customWidth="1"/>
    <col min="10" max="10" width="15.5703125" style="8" customWidth="1"/>
    <col min="11" max="12" width="16.85546875" style="8" customWidth="1"/>
    <col min="13" max="13" width="18.42578125" style="8" bestFit="1" customWidth="1"/>
    <col min="14" max="14" width="11.7109375" style="8" bestFit="1" customWidth="1"/>
    <col min="15" max="15" width="9.140625" style="8"/>
    <col min="16" max="16" width="10.7109375" style="8" customWidth="1"/>
    <col min="17" max="17" width="9.140625" style="8"/>
    <col min="18" max="18" width="12.140625" style="8" bestFit="1" customWidth="1"/>
    <col min="19" max="16384" width="9.140625" style="8"/>
  </cols>
  <sheetData>
    <row r="1" spans="1:22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2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22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2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22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22" ht="15.75">
      <c r="A6" s="120" t="s">
        <v>35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22" ht="15.75">
      <c r="A7" s="121" t="s">
        <v>41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</row>
    <row r="8" spans="1:22" ht="15">
      <c r="A8" s="122" t="s">
        <v>42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</row>
    <row r="9" spans="1:22" ht="15">
      <c r="A9" s="95" t="s">
        <v>0</v>
      </c>
      <c r="B9" s="96"/>
      <c r="C9" s="96"/>
      <c r="D9" s="96"/>
      <c r="E9" s="96"/>
      <c r="F9" s="96"/>
      <c r="G9" s="94"/>
      <c r="H9" s="94"/>
      <c r="I9" s="94"/>
      <c r="J9" s="94"/>
      <c r="K9" s="94"/>
      <c r="L9" s="94"/>
      <c r="M9" s="94"/>
      <c r="N9" s="93"/>
    </row>
    <row r="10" spans="1:22" ht="15">
      <c r="A10" s="95" t="s">
        <v>138</v>
      </c>
      <c r="B10" s="96"/>
      <c r="C10" s="96"/>
      <c r="D10" s="96"/>
      <c r="E10" s="96"/>
      <c r="F10" s="96"/>
      <c r="G10" s="94"/>
      <c r="H10" s="94"/>
      <c r="I10" s="94"/>
      <c r="J10" s="94"/>
      <c r="K10" s="94"/>
      <c r="L10" s="94"/>
      <c r="M10" s="94"/>
      <c r="N10" s="93"/>
    </row>
    <row r="11" spans="1:22" ht="15.75" customHeight="1">
      <c r="A11" s="121" t="s">
        <v>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22" ht="15.75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</row>
    <row r="13" spans="1:22" ht="19.899999999999999" customHeight="1">
      <c r="A13" s="49" t="s">
        <v>157</v>
      </c>
      <c r="B13" s="121" t="s">
        <v>3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22" ht="47.25">
      <c r="A14" s="62" t="s">
        <v>4</v>
      </c>
      <c r="B14" s="62" t="s">
        <v>5</v>
      </c>
      <c r="C14" s="62" t="s">
        <v>6</v>
      </c>
      <c r="D14" s="62" t="s">
        <v>7</v>
      </c>
      <c r="E14" s="62" t="s">
        <v>8</v>
      </c>
      <c r="F14" s="62" t="s">
        <v>9</v>
      </c>
      <c r="G14" s="2" t="s">
        <v>98</v>
      </c>
      <c r="H14" s="2"/>
      <c r="I14" s="2" t="s">
        <v>124</v>
      </c>
      <c r="J14" s="2" t="s">
        <v>125</v>
      </c>
      <c r="K14" s="2" t="s">
        <v>126</v>
      </c>
      <c r="L14" s="2" t="s">
        <v>104</v>
      </c>
      <c r="M14" s="2" t="s">
        <v>105</v>
      </c>
      <c r="N14" s="62" t="s">
        <v>11</v>
      </c>
    </row>
    <row r="15" spans="1:22" ht="19.899999999999999" customHeight="1">
      <c r="A15" s="3" t="s">
        <v>12</v>
      </c>
      <c r="B15" s="113" t="s">
        <v>13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7" t="s">
        <v>60</v>
      </c>
      <c r="P15" s="17" t="s">
        <v>61</v>
      </c>
      <c r="Q15" s="17" t="s">
        <v>62</v>
      </c>
      <c r="R15" s="18" t="s">
        <v>63</v>
      </c>
      <c r="S15" s="18" t="s">
        <v>64</v>
      </c>
      <c r="T15" s="18" t="s">
        <v>65</v>
      </c>
      <c r="U15" s="18" t="s">
        <v>88</v>
      </c>
      <c r="V15" s="18" t="s">
        <v>33</v>
      </c>
    </row>
    <row r="16" spans="1:22" ht="15.75">
      <c r="A16" s="4" t="s">
        <v>141</v>
      </c>
      <c r="B16" s="22">
        <v>41071</v>
      </c>
      <c r="C16" s="47" t="s">
        <v>58</v>
      </c>
      <c r="D16" s="41" t="s">
        <v>15</v>
      </c>
      <c r="E16" s="10">
        <v>2</v>
      </c>
      <c r="F16" s="10">
        <v>7</v>
      </c>
      <c r="G16" s="11">
        <v>0</v>
      </c>
      <c r="H16" s="11"/>
      <c r="I16" s="11">
        <f>G16*35.8%</f>
        <v>0</v>
      </c>
      <c r="J16" s="11">
        <v>0</v>
      </c>
      <c r="K16" s="11">
        <v>0</v>
      </c>
      <c r="L16" s="11">
        <f>ROUND(((G16+I16+J16+K16)*2),2)</f>
        <v>0</v>
      </c>
      <c r="M16" s="11">
        <f t="shared" ref="M16:M22" si="0">L16*F16</f>
        <v>0</v>
      </c>
      <c r="N16" s="12">
        <v>0</v>
      </c>
      <c r="O16" s="19">
        <v>1</v>
      </c>
      <c r="P16" s="19">
        <v>1</v>
      </c>
      <c r="Q16" s="19">
        <v>1</v>
      </c>
      <c r="R16" s="19">
        <v>1</v>
      </c>
      <c r="S16" s="19">
        <v>1</v>
      </c>
      <c r="T16" s="19">
        <v>1</v>
      </c>
      <c r="U16" s="19">
        <v>1</v>
      </c>
      <c r="V16" s="19">
        <f>O16+P16+Q16+R16+S16+T16+U16</f>
        <v>7</v>
      </c>
    </row>
    <row r="17" spans="1:23" ht="15.75">
      <c r="A17" s="4" t="s">
        <v>142</v>
      </c>
      <c r="B17" s="22">
        <v>40814</v>
      </c>
      <c r="C17" s="9" t="s">
        <v>83</v>
      </c>
      <c r="D17" s="41" t="s">
        <v>15</v>
      </c>
      <c r="E17" s="10">
        <v>1</v>
      </c>
      <c r="F17" s="10">
        <v>7</v>
      </c>
      <c r="G17" s="11">
        <v>0</v>
      </c>
      <c r="H17" s="11"/>
      <c r="I17" s="11">
        <f>G17*35.8%</f>
        <v>0</v>
      </c>
      <c r="J17" s="11">
        <v>0</v>
      </c>
      <c r="K17" s="11">
        <v>0</v>
      </c>
      <c r="L17" s="11">
        <f>(G17+I17+J17+K17)</f>
        <v>0</v>
      </c>
      <c r="M17" s="11">
        <f t="shared" si="0"/>
        <v>0</v>
      </c>
      <c r="N17" s="12">
        <v>0</v>
      </c>
      <c r="O17" s="19">
        <v>1</v>
      </c>
      <c r="P17" s="19">
        <v>1</v>
      </c>
      <c r="Q17" s="19">
        <v>1</v>
      </c>
      <c r="R17" s="19">
        <v>1</v>
      </c>
      <c r="S17" s="19">
        <v>1</v>
      </c>
      <c r="T17" s="19">
        <v>1</v>
      </c>
      <c r="U17" s="19">
        <v>1</v>
      </c>
      <c r="V17" s="19">
        <f>O17+P17+Q17+R17+S17+T17+U17</f>
        <v>7</v>
      </c>
    </row>
    <row r="18" spans="1:23" ht="15.75">
      <c r="A18" s="4" t="s">
        <v>17</v>
      </c>
      <c r="B18" s="22">
        <v>40817</v>
      </c>
      <c r="C18" s="9" t="s">
        <v>56</v>
      </c>
      <c r="D18" s="41" t="s">
        <v>15</v>
      </c>
      <c r="E18" s="10">
        <v>1</v>
      </c>
      <c r="F18" s="10">
        <v>7</v>
      </c>
      <c r="G18" s="11">
        <v>0</v>
      </c>
      <c r="H18" s="11"/>
      <c r="I18" s="11">
        <f>G18*35.8%</f>
        <v>0</v>
      </c>
      <c r="J18" s="11">
        <v>0</v>
      </c>
      <c r="K18" s="11">
        <v>0</v>
      </c>
      <c r="L18" s="11">
        <f>(G18+I18+J18+K18)</f>
        <v>0</v>
      </c>
      <c r="M18" s="11">
        <f t="shared" si="0"/>
        <v>0</v>
      </c>
      <c r="N18" s="12">
        <v>0</v>
      </c>
      <c r="O18" s="19">
        <v>1</v>
      </c>
      <c r="P18" s="19">
        <v>1</v>
      </c>
      <c r="Q18" s="19">
        <v>1</v>
      </c>
      <c r="R18" s="19">
        <v>1</v>
      </c>
      <c r="S18" s="19">
        <v>1</v>
      </c>
      <c r="T18" s="19">
        <v>1</v>
      </c>
      <c r="U18" s="19">
        <v>1</v>
      </c>
      <c r="V18" s="19">
        <f>O18+P18+Q18+R18+S18+T18+U18</f>
        <v>7</v>
      </c>
    </row>
    <row r="19" spans="1:23" ht="15.75">
      <c r="A19" s="4" t="s">
        <v>18</v>
      </c>
      <c r="B19" s="22">
        <v>40817</v>
      </c>
      <c r="C19" s="9" t="s">
        <v>20</v>
      </c>
      <c r="D19" s="41" t="s">
        <v>15</v>
      </c>
      <c r="E19" s="10">
        <v>1</v>
      </c>
      <c r="F19" s="10">
        <v>7</v>
      </c>
      <c r="G19" s="11">
        <v>0</v>
      </c>
      <c r="H19" s="11"/>
      <c r="I19" s="11">
        <f t="shared" ref="I19:I22" si="1">G19*35.8%</f>
        <v>0</v>
      </c>
      <c r="J19" s="11">
        <v>0</v>
      </c>
      <c r="K19" s="11">
        <v>0</v>
      </c>
      <c r="L19" s="11">
        <f>(G19+I19+J19+K19)</f>
        <v>0</v>
      </c>
      <c r="M19" s="11">
        <f t="shared" si="0"/>
        <v>0</v>
      </c>
      <c r="N19" s="12">
        <v>0</v>
      </c>
      <c r="O19" s="19">
        <v>1</v>
      </c>
      <c r="P19" s="19">
        <v>1</v>
      </c>
      <c r="Q19" s="19">
        <v>1</v>
      </c>
      <c r="R19" s="19">
        <v>1</v>
      </c>
      <c r="S19" s="19">
        <v>1</v>
      </c>
      <c r="T19" s="19">
        <v>1</v>
      </c>
      <c r="U19" s="19">
        <v>1</v>
      </c>
      <c r="V19" s="19">
        <f>O19+P19+Q19+R19+S19+T19+U19</f>
        <v>7</v>
      </c>
    </row>
    <row r="20" spans="1:23" ht="15.75">
      <c r="A20" s="4" t="s">
        <v>19</v>
      </c>
      <c r="B20" s="22">
        <v>41071</v>
      </c>
      <c r="C20" s="9" t="s">
        <v>43</v>
      </c>
      <c r="D20" s="41" t="s">
        <v>15</v>
      </c>
      <c r="E20" s="10">
        <v>4</v>
      </c>
      <c r="F20" s="10">
        <v>6</v>
      </c>
      <c r="G20" s="11">
        <v>0</v>
      </c>
      <c r="H20" s="11"/>
      <c r="I20" s="11">
        <f t="shared" si="1"/>
        <v>0</v>
      </c>
      <c r="J20" s="11">
        <v>0</v>
      </c>
      <c r="K20" s="11">
        <v>0</v>
      </c>
      <c r="L20" s="11">
        <f>(G20+I20+J20+K20)*4</f>
        <v>0</v>
      </c>
      <c r="M20" s="11">
        <f t="shared" si="0"/>
        <v>0</v>
      </c>
      <c r="N20" s="12">
        <v>0</v>
      </c>
      <c r="O20" s="19">
        <v>1</v>
      </c>
      <c r="P20" s="19">
        <v>1</v>
      </c>
      <c r="Q20" s="19">
        <v>1</v>
      </c>
      <c r="R20" s="19">
        <v>1</v>
      </c>
      <c r="S20" s="19">
        <v>1</v>
      </c>
      <c r="T20" s="19">
        <v>1</v>
      </c>
      <c r="U20" s="19">
        <v>0</v>
      </c>
      <c r="V20" s="19">
        <f t="shared" ref="V20:V22" si="2">O20+P20+Q20+R20+S20+T20</f>
        <v>6</v>
      </c>
    </row>
    <row r="21" spans="1:23" ht="15.75">
      <c r="A21" s="4" t="s">
        <v>54</v>
      </c>
      <c r="B21" s="22">
        <v>40816</v>
      </c>
      <c r="C21" s="9" t="s">
        <v>57</v>
      </c>
      <c r="D21" s="41" t="s">
        <v>15</v>
      </c>
      <c r="E21" s="10">
        <v>1</v>
      </c>
      <c r="F21" s="10">
        <v>6</v>
      </c>
      <c r="G21" s="11">
        <v>0</v>
      </c>
      <c r="H21" s="11"/>
      <c r="I21" s="11">
        <f t="shared" si="1"/>
        <v>0</v>
      </c>
      <c r="J21" s="11">
        <v>0</v>
      </c>
      <c r="K21" s="11">
        <v>0</v>
      </c>
      <c r="L21" s="11">
        <f>(G21+I21+J21+K21)</f>
        <v>0</v>
      </c>
      <c r="M21" s="11">
        <f t="shared" si="0"/>
        <v>0</v>
      </c>
      <c r="N21" s="12">
        <v>0</v>
      </c>
      <c r="O21" s="19">
        <v>1</v>
      </c>
      <c r="P21" s="19">
        <v>1</v>
      </c>
      <c r="Q21" s="19">
        <v>1</v>
      </c>
      <c r="R21" s="19">
        <v>1</v>
      </c>
      <c r="S21" s="19">
        <v>1</v>
      </c>
      <c r="T21" s="19">
        <v>1</v>
      </c>
      <c r="U21" s="19">
        <v>0</v>
      </c>
      <c r="V21" s="19">
        <f t="shared" si="2"/>
        <v>6</v>
      </c>
    </row>
    <row r="22" spans="1:23" ht="15.75">
      <c r="A22" s="4" t="s">
        <v>139</v>
      </c>
      <c r="B22" s="22">
        <v>40816</v>
      </c>
      <c r="C22" s="9" t="s">
        <v>55</v>
      </c>
      <c r="D22" s="41" t="s">
        <v>15</v>
      </c>
      <c r="E22" s="10">
        <v>2</v>
      </c>
      <c r="F22" s="10">
        <v>6</v>
      </c>
      <c r="G22" s="11">
        <v>0</v>
      </c>
      <c r="H22" s="11"/>
      <c r="I22" s="11">
        <f t="shared" si="1"/>
        <v>0</v>
      </c>
      <c r="J22" s="11">
        <v>0</v>
      </c>
      <c r="K22" s="11">
        <v>0</v>
      </c>
      <c r="L22" s="11">
        <f t="shared" ref="L22" si="3">(G22+I22+J22+K22)*2</f>
        <v>0</v>
      </c>
      <c r="M22" s="11">
        <f t="shared" si="0"/>
        <v>0</v>
      </c>
      <c r="N22" s="12">
        <v>0</v>
      </c>
      <c r="O22" s="19">
        <v>1</v>
      </c>
      <c r="P22" s="19">
        <v>1</v>
      </c>
      <c r="Q22" s="19">
        <v>1</v>
      </c>
      <c r="R22" s="19">
        <v>1</v>
      </c>
      <c r="S22" s="19">
        <v>1</v>
      </c>
      <c r="T22" s="19">
        <v>1</v>
      </c>
      <c r="U22" s="19">
        <v>0</v>
      </c>
      <c r="V22" s="19">
        <f t="shared" si="2"/>
        <v>6</v>
      </c>
    </row>
    <row r="23" spans="1:23" ht="19.899999999999999" customHeight="1">
      <c r="A23" s="102" t="s">
        <v>99</v>
      </c>
      <c r="B23" s="103"/>
      <c r="C23" s="103"/>
      <c r="D23" s="103"/>
      <c r="E23" s="103"/>
      <c r="F23" s="103"/>
      <c r="G23" s="104"/>
      <c r="H23" s="102"/>
      <c r="I23" s="125"/>
      <c r="J23" s="125"/>
      <c r="K23" s="125"/>
      <c r="L23" s="126"/>
      <c r="M23" s="58">
        <f>M16+M17+M18+M19+M20+M21+M22</f>
        <v>0</v>
      </c>
      <c r="N23" s="6"/>
      <c r="O23" s="70">
        <f>N16+N17+N18+N19+N20+N21+N22</f>
        <v>0</v>
      </c>
      <c r="P23" s="123"/>
      <c r="Q23" s="123"/>
      <c r="R23" s="123"/>
      <c r="S23" s="123"/>
      <c r="T23" s="123"/>
      <c r="U23" s="123"/>
      <c r="V23" s="123"/>
      <c r="W23" s="123"/>
    </row>
    <row r="24" spans="1:23" ht="19.899999999999999" customHeight="1" thickBot="1">
      <c r="A24" s="3" t="s">
        <v>21</v>
      </c>
      <c r="B24" s="115" t="s">
        <v>22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7"/>
      <c r="O24" s="17" t="s">
        <v>60</v>
      </c>
      <c r="P24" s="17" t="s">
        <v>61</v>
      </c>
      <c r="Q24" s="17" t="s">
        <v>62</v>
      </c>
      <c r="R24" s="18" t="s">
        <v>63</v>
      </c>
      <c r="S24" s="18" t="s">
        <v>64</v>
      </c>
      <c r="T24" s="18" t="s">
        <v>65</v>
      </c>
      <c r="U24" s="18" t="s">
        <v>88</v>
      </c>
      <c r="V24" s="18" t="s">
        <v>33</v>
      </c>
    </row>
    <row r="25" spans="1:23" ht="30">
      <c r="A25" s="4" t="s">
        <v>23</v>
      </c>
      <c r="B25" s="22" t="s">
        <v>81</v>
      </c>
      <c r="C25" s="25" t="s">
        <v>50</v>
      </c>
      <c r="D25" s="41" t="s">
        <v>24</v>
      </c>
      <c r="E25" s="10">
        <v>2</v>
      </c>
      <c r="F25" s="10">
        <v>7</v>
      </c>
      <c r="G25" s="11">
        <v>0</v>
      </c>
      <c r="H25" s="11"/>
      <c r="I25" s="48"/>
      <c r="J25" s="50"/>
      <c r="K25" s="50"/>
      <c r="L25" s="61">
        <f t="shared" ref="L25:L31" si="4">G25*E25</f>
        <v>0</v>
      </c>
      <c r="M25" s="11">
        <f t="shared" ref="M25:M28" si="5">E25*F25*G25</f>
        <v>0</v>
      </c>
      <c r="N25" s="12">
        <v>0</v>
      </c>
      <c r="O25" s="19">
        <v>1</v>
      </c>
      <c r="P25" s="19">
        <v>1</v>
      </c>
      <c r="Q25" s="19">
        <v>1</v>
      </c>
      <c r="R25" s="19">
        <v>1</v>
      </c>
      <c r="S25" s="19">
        <v>1</v>
      </c>
      <c r="T25" s="19">
        <v>1</v>
      </c>
      <c r="U25" s="19">
        <v>1</v>
      </c>
      <c r="V25" s="19">
        <f>O25+P25+Q25+R25+S25+T25+U25</f>
        <v>7</v>
      </c>
    </row>
    <row r="26" spans="1:23" ht="47.25">
      <c r="A26" s="4" t="s">
        <v>25</v>
      </c>
      <c r="B26" s="22" t="s">
        <v>84</v>
      </c>
      <c r="C26" s="24" t="s">
        <v>53</v>
      </c>
      <c r="D26" s="41" t="s">
        <v>24</v>
      </c>
      <c r="E26" s="10">
        <v>2</v>
      </c>
      <c r="F26" s="10">
        <v>7</v>
      </c>
      <c r="G26" s="11">
        <v>0</v>
      </c>
      <c r="H26" s="11"/>
      <c r="I26" s="48"/>
      <c r="J26" s="51"/>
      <c r="K26" s="51"/>
      <c r="L26" s="72">
        <f t="shared" si="4"/>
        <v>0</v>
      </c>
      <c r="M26" s="11">
        <f t="shared" si="5"/>
        <v>0</v>
      </c>
      <c r="N26" s="12">
        <v>0</v>
      </c>
      <c r="O26" s="19">
        <v>1</v>
      </c>
      <c r="P26" s="19">
        <v>1</v>
      </c>
      <c r="Q26" s="19">
        <v>1</v>
      </c>
      <c r="R26" s="19">
        <v>1</v>
      </c>
      <c r="S26" s="19">
        <v>1</v>
      </c>
      <c r="T26" s="19">
        <v>1</v>
      </c>
      <c r="U26" s="19">
        <v>1</v>
      </c>
      <c r="V26" s="19">
        <f t="shared" ref="V26:V27" si="6">O26+P26+Q26+R26+S26+T26+U26</f>
        <v>7</v>
      </c>
    </row>
    <row r="27" spans="1:23" ht="15.75">
      <c r="A27" s="4" t="s">
        <v>26</v>
      </c>
      <c r="B27" s="22" t="s">
        <v>27</v>
      </c>
      <c r="C27" s="13" t="s">
        <v>28</v>
      </c>
      <c r="D27" s="41" t="s">
        <v>24</v>
      </c>
      <c r="E27" s="10">
        <v>2</v>
      </c>
      <c r="F27" s="10">
        <v>7</v>
      </c>
      <c r="G27" s="11">
        <v>0</v>
      </c>
      <c r="H27" s="11"/>
      <c r="I27" s="48"/>
      <c r="J27" s="50"/>
      <c r="K27" s="50"/>
      <c r="L27" s="61">
        <f t="shared" si="4"/>
        <v>0</v>
      </c>
      <c r="M27" s="11">
        <f t="shared" si="5"/>
        <v>0</v>
      </c>
      <c r="N27" s="12">
        <v>0</v>
      </c>
      <c r="O27" s="19">
        <v>1</v>
      </c>
      <c r="P27" s="19">
        <v>1</v>
      </c>
      <c r="Q27" s="19">
        <v>1</v>
      </c>
      <c r="R27" s="19">
        <v>1</v>
      </c>
      <c r="S27" s="19">
        <v>1</v>
      </c>
      <c r="T27" s="19">
        <v>1</v>
      </c>
      <c r="U27" s="19">
        <v>1</v>
      </c>
      <c r="V27" s="19">
        <f t="shared" si="6"/>
        <v>7</v>
      </c>
    </row>
    <row r="28" spans="1:23" ht="45">
      <c r="A28" s="4" t="s">
        <v>29</v>
      </c>
      <c r="B28" s="22" t="s">
        <v>31</v>
      </c>
      <c r="C28" s="13" t="s">
        <v>51</v>
      </c>
      <c r="D28" s="41" t="s">
        <v>24</v>
      </c>
      <c r="E28" s="10">
        <v>2</v>
      </c>
      <c r="F28" s="10">
        <v>1</v>
      </c>
      <c r="G28" s="11">
        <v>0</v>
      </c>
      <c r="H28" s="11"/>
      <c r="I28" s="48"/>
      <c r="J28" s="50"/>
      <c r="K28" s="50"/>
      <c r="L28" s="61">
        <f t="shared" si="4"/>
        <v>0</v>
      </c>
      <c r="M28" s="11">
        <f t="shared" si="5"/>
        <v>0</v>
      </c>
      <c r="N28" s="12">
        <v>0</v>
      </c>
      <c r="O28" s="19">
        <v>1</v>
      </c>
      <c r="P28" s="19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19">
        <f t="shared" ref="V28:V29" si="7">O28+P28+Q28+R28+S28+T28</f>
        <v>1</v>
      </c>
    </row>
    <row r="29" spans="1:23" ht="31.5">
      <c r="A29" s="4" t="s">
        <v>30</v>
      </c>
      <c r="B29" s="22" t="s">
        <v>32</v>
      </c>
      <c r="C29" s="13" t="s">
        <v>52</v>
      </c>
      <c r="D29" s="41" t="s">
        <v>24</v>
      </c>
      <c r="E29" s="10">
        <v>1</v>
      </c>
      <c r="F29" s="10">
        <v>1</v>
      </c>
      <c r="G29" s="11">
        <v>0</v>
      </c>
      <c r="H29" s="11"/>
      <c r="I29" s="48"/>
      <c r="J29" s="50"/>
      <c r="K29" s="50"/>
      <c r="L29" s="61">
        <f t="shared" si="4"/>
        <v>0</v>
      </c>
      <c r="M29" s="11">
        <f>G29*F29*E29</f>
        <v>0</v>
      </c>
      <c r="N29" s="12">
        <v>0</v>
      </c>
      <c r="O29" s="19">
        <v>1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f t="shared" si="7"/>
        <v>1</v>
      </c>
    </row>
    <row r="30" spans="1:23" ht="31.5">
      <c r="A30" s="4" t="s">
        <v>143</v>
      </c>
      <c r="B30" s="22" t="s">
        <v>77</v>
      </c>
      <c r="C30" s="13" t="s">
        <v>75</v>
      </c>
      <c r="D30" s="41" t="s">
        <v>24</v>
      </c>
      <c r="E30" s="10">
        <v>1</v>
      </c>
      <c r="F30" s="10">
        <v>7</v>
      </c>
      <c r="G30" s="11">
        <v>0</v>
      </c>
      <c r="H30" s="11"/>
      <c r="I30" s="48"/>
      <c r="J30" s="50"/>
      <c r="K30" s="50"/>
      <c r="L30" s="61">
        <f t="shared" si="4"/>
        <v>0</v>
      </c>
      <c r="M30" s="11">
        <f>G30*F30*E30</f>
        <v>0</v>
      </c>
      <c r="N30" s="12">
        <v>0</v>
      </c>
      <c r="O30" s="19">
        <v>1</v>
      </c>
      <c r="P30" s="19">
        <v>1</v>
      </c>
      <c r="Q30" s="19">
        <v>1</v>
      </c>
      <c r="R30" s="19">
        <v>1</v>
      </c>
      <c r="S30" s="19">
        <v>1</v>
      </c>
      <c r="T30" s="19">
        <v>1</v>
      </c>
      <c r="U30" s="19">
        <v>1</v>
      </c>
      <c r="V30" s="19">
        <f t="shared" ref="V30:V31" si="8">O30+P30+Q30+R30+S30+T30+U30</f>
        <v>7</v>
      </c>
    </row>
    <row r="31" spans="1:23" ht="15.75">
      <c r="A31" s="4" t="s">
        <v>79</v>
      </c>
      <c r="B31" s="22" t="s">
        <v>80</v>
      </c>
      <c r="C31" s="13" t="s">
        <v>82</v>
      </c>
      <c r="D31" s="41" t="s">
        <v>24</v>
      </c>
      <c r="E31" s="10">
        <v>2</v>
      </c>
      <c r="F31" s="10">
        <v>7</v>
      </c>
      <c r="G31" s="11">
        <v>0</v>
      </c>
      <c r="H31" s="11"/>
      <c r="I31" s="48"/>
      <c r="J31" s="50"/>
      <c r="K31" s="50"/>
      <c r="L31" s="61">
        <f t="shared" si="4"/>
        <v>0</v>
      </c>
      <c r="M31" s="11">
        <f>G31*F31*E31</f>
        <v>0</v>
      </c>
      <c r="N31" s="12">
        <v>0</v>
      </c>
      <c r="O31" s="19">
        <v>1</v>
      </c>
      <c r="P31" s="19">
        <v>1</v>
      </c>
      <c r="Q31" s="19">
        <v>1</v>
      </c>
      <c r="R31" s="19">
        <v>1</v>
      </c>
      <c r="S31" s="19">
        <v>1</v>
      </c>
      <c r="T31" s="19">
        <v>1</v>
      </c>
      <c r="U31" s="19">
        <v>1</v>
      </c>
      <c r="V31" s="19">
        <f t="shared" si="8"/>
        <v>7</v>
      </c>
    </row>
    <row r="32" spans="1:23" ht="19.899999999999999" customHeight="1">
      <c r="A32" s="102" t="s">
        <v>100</v>
      </c>
      <c r="B32" s="103"/>
      <c r="C32" s="103"/>
      <c r="D32" s="103"/>
      <c r="E32" s="103"/>
      <c r="F32" s="103"/>
      <c r="G32" s="104"/>
      <c r="H32" s="102"/>
      <c r="I32" s="94"/>
      <c r="J32" s="94"/>
      <c r="K32" s="94"/>
      <c r="L32" s="93"/>
      <c r="M32" s="58">
        <f>SUM(M25:M31)</f>
        <v>0</v>
      </c>
      <c r="N32" s="6">
        <v>0</v>
      </c>
      <c r="O32" s="70">
        <f>N25+N26+N27+N28+N29+N30+N31</f>
        <v>0</v>
      </c>
      <c r="P32" s="123"/>
      <c r="Q32" s="123"/>
      <c r="R32" s="123"/>
      <c r="S32" s="123"/>
      <c r="T32" s="123"/>
      <c r="U32" s="123"/>
      <c r="V32" s="123"/>
      <c r="W32" s="123"/>
    </row>
    <row r="33" spans="1:24" ht="19.899999999999999" customHeight="1">
      <c r="A33" s="102" t="s">
        <v>101</v>
      </c>
      <c r="B33" s="103"/>
      <c r="C33" s="103"/>
      <c r="D33" s="103"/>
      <c r="E33" s="103"/>
      <c r="F33" s="103"/>
      <c r="G33" s="104"/>
      <c r="H33" s="102"/>
      <c r="I33" s="94"/>
      <c r="J33" s="94"/>
      <c r="K33" s="94"/>
      <c r="L33" s="93"/>
      <c r="M33" s="58">
        <f>(M23+M32)</f>
        <v>0</v>
      </c>
      <c r="N33" s="6">
        <v>0</v>
      </c>
      <c r="O33" s="70">
        <f>N23+N32</f>
        <v>0</v>
      </c>
      <c r="P33" s="123"/>
      <c r="Q33" s="123"/>
      <c r="R33" s="123"/>
      <c r="S33" s="123"/>
      <c r="T33" s="123"/>
      <c r="U33" s="123"/>
      <c r="V33" s="123"/>
      <c r="W33" s="123"/>
      <c r="X33" s="123"/>
    </row>
    <row r="34" spans="1:24" ht="15.75">
      <c r="A34" s="49" t="s">
        <v>158</v>
      </c>
      <c r="B34" s="105" t="s">
        <v>136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2"/>
      <c r="O34" s="70"/>
      <c r="P34" s="60"/>
      <c r="Q34" s="60"/>
      <c r="R34" s="60"/>
      <c r="S34" s="60"/>
      <c r="T34" s="60"/>
      <c r="U34" s="60"/>
      <c r="V34" s="60"/>
      <c r="W34" s="60"/>
      <c r="X34" s="60"/>
    </row>
    <row r="35" spans="1:24" ht="63">
      <c r="A35" s="62" t="s">
        <v>4</v>
      </c>
      <c r="B35" s="62" t="s">
        <v>5</v>
      </c>
      <c r="C35" s="62" t="s">
        <v>6</v>
      </c>
      <c r="D35" s="62" t="s">
        <v>7</v>
      </c>
      <c r="E35" s="62" t="s">
        <v>8</v>
      </c>
      <c r="F35" s="62" t="s">
        <v>9</v>
      </c>
      <c r="G35" s="2" t="s">
        <v>98</v>
      </c>
      <c r="H35" s="2" t="s">
        <v>149</v>
      </c>
      <c r="I35" s="2" t="s">
        <v>152</v>
      </c>
      <c r="J35" s="2" t="s">
        <v>153</v>
      </c>
      <c r="K35" s="2" t="s">
        <v>154</v>
      </c>
      <c r="L35" s="2" t="s">
        <v>104</v>
      </c>
      <c r="M35" s="2" t="s">
        <v>105</v>
      </c>
      <c r="N35" s="62" t="s">
        <v>11</v>
      </c>
      <c r="P35" s="60"/>
      <c r="Q35" s="60"/>
      <c r="R35" s="60"/>
      <c r="S35" s="60"/>
      <c r="T35" s="60"/>
      <c r="U35" s="60"/>
      <c r="V35" s="60"/>
      <c r="W35" s="60"/>
      <c r="X35" s="60"/>
    </row>
    <row r="36" spans="1:24" ht="15.75">
      <c r="A36" s="63" t="s">
        <v>137</v>
      </c>
      <c r="B36" s="113" t="s">
        <v>150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P36" s="60"/>
      <c r="Q36" s="60"/>
      <c r="R36" s="60"/>
      <c r="S36" s="60"/>
      <c r="T36" s="60"/>
      <c r="U36" s="60"/>
      <c r="V36" s="60"/>
      <c r="W36" s="60"/>
      <c r="X36" s="60"/>
    </row>
    <row r="37" spans="1:24" ht="19.899999999999999" customHeight="1">
      <c r="A37" s="4" t="s">
        <v>140</v>
      </c>
      <c r="B37" s="22">
        <v>41071</v>
      </c>
      <c r="C37" s="53" t="s">
        <v>58</v>
      </c>
      <c r="D37" s="41" t="s">
        <v>15</v>
      </c>
      <c r="E37" s="10">
        <v>1</v>
      </c>
      <c r="F37" s="10">
        <v>7</v>
      </c>
      <c r="G37" s="11">
        <v>0</v>
      </c>
      <c r="H37" s="11">
        <f>G37*25%</f>
        <v>0</v>
      </c>
      <c r="I37" s="11">
        <f>(G37*35.8%)*25%</f>
        <v>0</v>
      </c>
      <c r="J37" s="11"/>
      <c r="K37" s="11"/>
      <c r="L37" s="11">
        <f>H37+I37+J37+K37</f>
        <v>0</v>
      </c>
      <c r="M37" s="11">
        <f>L37*F37</f>
        <v>0</v>
      </c>
      <c r="N37" s="12">
        <v>0</v>
      </c>
      <c r="P37" s="60"/>
      <c r="Q37" s="60"/>
      <c r="R37" s="60"/>
      <c r="S37" s="60"/>
      <c r="T37" s="60"/>
      <c r="U37" s="60"/>
      <c r="V37" s="60"/>
      <c r="W37" s="60"/>
      <c r="X37" s="60"/>
    </row>
    <row r="38" spans="1:24" ht="19.899999999999999" customHeight="1">
      <c r="A38" s="54" t="s">
        <v>145</v>
      </c>
      <c r="B38" s="56" t="s">
        <v>144</v>
      </c>
      <c r="C38" s="54" t="s">
        <v>156</v>
      </c>
      <c r="D38" s="41" t="s">
        <v>15</v>
      </c>
      <c r="E38" s="10">
        <v>1</v>
      </c>
      <c r="F38" s="10">
        <v>7</v>
      </c>
      <c r="G38" s="11">
        <v>0</v>
      </c>
      <c r="H38" s="11">
        <f t="shared" ref="H38:H39" si="9">G38*25%</f>
        <v>0</v>
      </c>
      <c r="I38" s="11">
        <f t="shared" ref="I38:I39" si="10">(G38*35.8%)*25%</f>
        <v>0</v>
      </c>
      <c r="J38" s="11"/>
      <c r="K38" s="57"/>
      <c r="L38" s="11">
        <f t="shared" ref="L38:L39" si="11">H38+I38+J38+K38</f>
        <v>0</v>
      </c>
      <c r="M38" s="11">
        <f t="shared" ref="M38:M39" si="12">L38*F38</f>
        <v>0</v>
      </c>
      <c r="N38" s="12">
        <v>0</v>
      </c>
      <c r="P38" s="60"/>
      <c r="Q38" s="60"/>
      <c r="R38" s="60"/>
      <c r="S38" s="60"/>
      <c r="T38" s="60"/>
      <c r="U38" s="60"/>
      <c r="V38" s="60"/>
      <c r="W38" s="60"/>
      <c r="X38" s="60"/>
    </row>
    <row r="39" spans="1:24" ht="19.899999999999999" customHeight="1">
      <c r="A39" s="54" t="s">
        <v>146</v>
      </c>
      <c r="B39" s="55" t="s">
        <v>147</v>
      </c>
      <c r="C39" s="54" t="s">
        <v>148</v>
      </c>
      <c r="D39" s="41" t="s">
        <v>15</v>
      </c>
      <c r="E39" s="10">
        <v>1</v>
      </c>
      <c r="F39" s="10">
        <v>7</v>
      </c>
      <c r="G39" s="11">
        <v>0</v>
      </c>
      <c r="H39" s="11">
        <f t="shared" si="9"/>
        <v>0</v>
      </c>
      <c r="I39" s="11">
        <f t="shared" si="10"/>
        <v>0</v>
      </c>
      <c r="J39" s="11"/>
      <c r="K39" s="28"/>
      <c r="L39" s="11">
        <f t="shared" si="11"/>
        <v>0</v>
      </c>
      <c r="M39" s="11">
        <f t="shared" si="12"/>
        <v>0</v>
      </c>
      <c r="N39" s="12">
        <v>0</v>
      </c>
      <c r="O39" s="70">
        <f>N37+N38+N39</f>
        <v>0</v>
      </c>
      <c r="P39" s="60"/>
      <c r="Q39" s="60"/>
      <c r="R39" s="60"/>
      <c r="S39" s="60"/>
      <c r="T39" s="60"/>
      <c r="U39" s="60"/>
      <c r="V39" s="60"/>
      <c r="W39" s="60"/>
      <c r="X39" s="60"/>
    </row>
    <row r="40" spans="1:24" ht="19.899999999999999" customHeight="1">
      <c r="A40" s="102" t="s">
        <v>151</v>
      </c>
      <c r="B40" s="103"/>
      <c r="C40" s="103"/>
      <c r="D40" s="103"/>
      <c r="E40" s="103"/>
      <c r="F40" s="103"/>
      <c r="G40" s="104"/>
      <c r="H40" s="114"/>
      <c r="I40" s="94"/>
      <c r="J40" s="94"/>
      <c r="K40" s="94"/>
      <c r="L40" s="93"/>
      <c r="M40" s="58">
        <f>M37+M38+M39</f>
        <v>0</v>
      </c>
      <c r="N40" s="59"/>
      <c r="P40" s="60"/>
      <c r="Q40" s="60"/>
      <c r="R40" s="60"/>
      <c r="S40" s="60"/>
      <c r="T40" s="60"/>
      <c r="U40" s="60"/>
      <c r="V40" s="60"/>
      <c r="W40" s="60"/>
      <c r="X40" s="60"/>
    </row>
    <row r="41" spans="1:24" ht="19.899999999999999" customHeight="1" thickBot="1">
      <c r="A41" s="63" t="s">
        <v>155</v>
      </c>
      <c r="B41" s="115" t="s">
        <v>162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7"/>
      <c r="P41" s="60"/>
      <c r="Q41" s="60"/>
      <c r="R41" s="60"/>
      <c r="S41" s="60"/>
      <c r="T41" s="60"/>
      <c r="U41" s="60"/>
      <c r="V41" s="60"/>
      <c r="W41" s="60"/>
      <c r="X41" s="60"/>
    </row>
    <row r="42" spans="1:24" ht="15.75">
      <c r="A42" s="54" t="s">
        <v>159</v>
      </c>
      <c r="B42" s="22" t="s">
        <v>81</v>
      </c>
      <c r="C42" s="25" t="s">
        <v>34</v>
      </c>
      <c r="D42" s="41" t="s">
        <v>24</v>
      </c>
      <c r="E42" s="10">
        <v>1</v>
      </c>
      <c r="F42" s="10">
        <v>7</v>
      </c>
      <c r="G42" s="11">
        <v>0</v>
      </c>
      <c r="H42" s="11">
        <f>G42*25%</f>
        <v>0</v>
      </c>
      <c r="I42" s="87">
        <v>0</v>
      </c>
      <c r="J42" s="52"/>
      <c r="K42" s="52"/>
      <c r="L42" s="11">
        <f t="shared" ref="L42:L43" si="13">H42+I42+J42+K42</f>
        <v>0</v>
      </c>
      <c r="M42" s="11">
        <f>L42*F42</f>
        <v>0</v>
      </c>
      <c r="N42" s="71">
        <v>0</v>
      </c>
      <c r="P42" s="60"/>
      <c r="Q42" s="60"/>
      <c r="R42" s="60"/>
      <c r="S42" s="60"/>
      <c r="T42" s="60"/>
      <c r="U42" s="60"/>
      <c r="V42" s="60"/>
      <c r="W42" s="60"/>
      <c r="X42" s="60"/>
    </row>
    <row r="43" spans="1:24" ht="44.25" customHeight="1">
      <c r="A43" s="54" t="s">
        <v>160</v>
      </c>
      <c r="B43" s="22" t="s">
        <v>84</v>
      </c>
      <c r="C43" s="24" t="s">
        <v>161</v>
      </c>
      <c r="D43" s="41" t="s">
        <v>24</v>
      </c>
      <c r="E43" s="10">
        <v>1</v>
      </c>
      <c r="F43" s="10">
        <v>7</v>
      </c>
      <c r="G43" s="11">
        <v>0</v>
      </c>
      <c r="H43" s="11">
        <f>G43*25%</f>
        <v>0</v>
      </c>
      <c r="I43" s="87">
        <v>0</v>
      </c>
      <c r="J43" s="52"/>
      <c r="K43" s="52"/>
      <c r="L43" s="11">
        <f t="shared" si="13"/>
        <v>0</v>
      </c>
      <c r="M43" s="11">
        <f>L43*F43</f>
        <v>0</v>
      </c>
      <c r="N43" s="71">
        <v>0</v>
      </c>
      <c r="O43" s="70">
        <f>N42+N43</f>
        <v>0</v>
      </c>
      <c r="P43" s="60"/>
      <c r="Q43" s="60"/>
      <c r="R43" s="60"/>
      <c r="S43" s="60"/>
      <c r="T43" s="60"/>
      <c r="U43" s="60"/>
      <c r="V43" s="60"/>
      <c r="W43" s="60"/>
      <c r="X43" s="60"/>
    </row>
    <row r="44" spans="1:24" ht="15.75">
      <c r="A44" s="102" t="s">
        <v>163</v>
      </c>
      <c r="B44" s="103"/>
      <c r="C44" s="103"/>
      <c r="D44" s="103"/>
      <c r="E44" s="103"/>
      <c r="F44" s="103"/>
      <c r="G44" s="104"/>
      <c r="H44" s="102"/>
      <c r="I44" s="94"/>
      <c r="J44" s="94"/>
      <c r="K44" s="94"/>
      <c r="L44" s="93"/>
      <c r="M44" s="69">
        <f>M42+M43</f>
        <v>0</v>
      </c>
      <c r="N44" s="73">
        <v>0</v>
      </c>
    </row>
    <row r="45" spans="1:24" ht="15.75">
      <c r="A45" s="105" t="s">
        <v>164</v>
      </c>
      <c r="B45" s="106"/>
      <c r="C45" s="106"/>
      <c r="D45" s="106"/>
      <c r="E45" s="106"/>
      <c r="F45" s="106"/>
      <c r="G45" s="107"/>
      <c r="H45" s="108"/>
      <c r="I45" s="94"/>
      <c r="J45" s="94"/>
      <c r="K45" s="94"/>
      <c r="L45" s="93"/>
      <c r="M45" s="69">
        <f>M40+M44</f>
        <v>0</v>
      </c>
      <c r="N45" s="73">
        <v>0</v>
      </c>
      <c r="O45" s="70">
        <f>N40+N44</f>
        <v>0</v>
      </c>
    </row>
    <row r="46" spans="1:24" ht="15.75">
      <c r="A46" s="108" t="s">
        <v>165</v>
      </c>
      <c r="B46" s="109"/>
      <c r="C46" s="109"/>
      <c r="D46" s="109"/>
      <c r="E46" s="109"/>
      <c r="F46" s="109"/>
      <c r="G46" s="110"/>
      <c r="H46" s="108"/>
      <c r="I46" s="111"/>
      <c r="J46" s="111"/>
      <c r="K46" s="111"/>
      <c r="L46" s="112"/>
      <c r="M46" s="69">
        <f>M33+M45</f>
        <v>0</v>
      </c>
      <c r="N46" s="73">
        <v>0</v>
      </c>
      <c r="O46" s="70">
        <f>O33+N45</f>
        <v>0</v>
      </c>
    </row>
    <row r="47" spans="1:24" ht="15.75">
      <c r="A47" s="65"/>
      <c r="B47" s="65"/>
      <c r="C47" s="65"/>
      <c r="D47" s="65"/>
      <c r="E47" s="65"/>
      <c r="F47" s="65"/>
      <c r="G47" s="65"/>
      <c r="H47" s="65"/>
      <c r="I47" s="66"/>
      <c r="J47" s="67"/>
      <c r="K47" s="67"/>
      <c r="L47" s="65"/>
      <c r="M47" s="68"/>
      <c r="N47" s="23"/>
    </row>
    <row r="48" spans="1:24" ht="15.75">
      <c r="A48" s="19" t="s">
        <v>114</v>
      </c>
      <c r="B48" s="19" t="s">
        <v>106</v>
      </c>
      <c r="C48" s="47"/>
      <c r="D48" s="19" t="s">
        <v>113</v>
      </c>
      <c r="E48" s="97" t="s">
        <v>102</v>
      </c>
      <c r="F48" s="98"/>
      <c r="G48" s="98"/>
      <c r="H48" s="98"/>
      <c r="I48" s="98"/>
      <c r="J48" s="19" t="s">
        <v>116</v>
      </c>
      <c r="K48" s="19" t="s">
        <v>103</v>
      </c>
      <c r="L48" s="47"/>
    </row>
    <row r="49" spans="1:14" ht="31.5" customHeight="1">
      <c r="A49" s="47"/>
      <c r="B49" s="80" t="s">
        <v>107</v>
      </c>
      <c r="C49" s="53" t="s">
        <v>110</v>
      </c>
      <c r="D49" s="47"/>
      <c r="E49" s="99" t="s">
        <v>131</v>
      </c>
      <c r="F49" s="93"/>
      <c r="G49" s="92" t="s">
        <v>115</v>
      </c>
      <c r="H49" s="100"/>
      <c r="I49" s="101"/>
      <c r="K49" s="74" t="s">
        <v>170</v>
      </c>
      <c r="L49" s="90" t="s">
        <v>128</v>
      </c>
      <c r="M49" s="89"/>
      <c r="N49" s="89"/>
    </row>
    <row r="50" spans="1:14" ht="30">
      <c r="A50" s="47"/>
      <c r="B50" s="9" t="s">
        <v>108</v>
      </c>
      <c r="C50" s="9" t="s">
        <v>111</v>
      </c>
      <c r="D50" s="47"/>
      <c r="E50" s="92" t="s">
        <v>167</v>
      </c>
      <c r="F50" s="93"/>
      <c r="G50" s="92" t="s">
        <v>123</v>
      </c>
      <c r="H50" s="94"/>
      <c r="I50" s="93"/>
      <c r="K50" s="74" t="s">
        <v>120</v>
      </c>
      <c r="L50" s="90" t="s">
        <v>127</v>
      </c>
      <c r="M50" s="89"/>
      <c r="N50" s="89"/>
    </row>
    <row r="51" spans="1:14" ht="17.25" customHeight="1">
      <c r="A51" s="47"/>
      <c r="B51" s="80" t="s">
        <v>109</v>
      </c>
      <c r="C51" s="9" t="s">
        <v>112</v>
      </c>
      <c r="K51" s="74" t="s">
        <v>121</v>
      </c>
      <c r="L51" s="90" t="s">
        <v>129</v>
      </c>
      <c r="M51" s="89"/>
      <c r="N51" s="89"/>
    </row>
    <row r="52" spans="1:14" ht="30">
      <c r="A52" s="47"/>
      <c r="B52" s="47"/>
      <c r="C52" s="47"/>
      <c r="K52" s="74" t="s">
        <v>169</v>
      </c>
      <c r="L52" s="88" t="s">
        <v>132</v>
      </c>
      <c r="M52" s="89"/>
      <c r="N52" s="89"/>
    </row>
    <row r="53" spans="1:14" ht="30.75">
      <c r="A53" s="19"/>
      <c r="B53" s="19"/>
      <c r="C53" s="47"/>
      <c r="K53" s="74" t="s">
        <v>122</v>
      </c>
      <c r="L53" s="88" t="s">
        <v>133</v>
      </c>
      <c r="M53" s="89"/>
      <c r="N53" s="89"/>
    </row>
    <row r="54" spans="1:14" ht="30">
      <c r="A54" s="47"/>
      <c r="B54" s="84"/>
      <c r="C54" s="82"/>
      <c r="K54" s="74" t="s">
        <v>166</v>
      </c>
      <c r="L54" s="90" t="s">
        <v>134</v>
      </c>
      <c r="M54" s="91"/>
      <c r="N54" s="91"/>
    </row>
    <row r="55" spans="1:14" ht="30">
      <c r="A55" s="47"/>
      <c r="B55" s="83"/>
      <c r="C55" s="83"/>
      <c r="K55" s="74" t="s">
        <v>168</v>
      </c>
      <c r="L55" s="90" t="s">
        <v>135</v>
      </c>
      <c r="M55" s="91"/>
      <c r="N55" s="91"/>
    </row>
    <row r="56" spans="1:14" ht="15">
      <c r="A56" s="47"/>
      <c r="B56" s="47"/>
      <c r="C56" s="47"/>
    </row>
    <row r="57" spans="1:14" ht="15.75">
      <c r="A57" s="19"/>
      <c r="B57" s="19"/>
      <c r="C57" s="47"/>
    </row>
    <row r="58" spans="1:14" ht="15">
      <c r="A58" s="47"/>
      <c r="B58" s="81"/>
      <c r="C58" s="82"/>
    </row>
    <row r="59" spans="1:14" ht="15">
      <c r="A59" s="47"/>
      <c r="B59" s="81"/>
      <c r="C59" s="82"/>
    </row>
    <row r="60" spans="1:14" ht="15">
      <c r="A60" s="47"/>
      <c r="B60" s="81"/>
      <c r="C60" s="82"/>
    </row>
    <row r="61" spans="1:14" ht="15">
      <c r="A61" s="47"/>
      <c r="B61" s="81"/>
      <c r="C61" s="83"/>
    </row>
    <row r="62" spans="1:14" ht="15">
      <c r="A62" s="47"/>
      <c r="B62" s="81"/>
      <c r="C62" s="83"/>
    </row>
    <row r="63" spans="1:14" ht="15">
      <c r="A63" s="47"/>
      <c r="B63" s="81"/>
      <c r="C63" s="82"/>
    </row>
    <row r="64" spans="1:14" ht="15">
      <c r="A64" s="47"/>
      <c r="B64" s="81"/>
      <c r="C64" s="82"/>
    </row>
  </sheetData>
  <mergeCells count="43">
    <mergeCell ref="B36:N36"/>
    <mergeCell ref="A40:G40"/>
    <mergeCell ref="H40:L40"/>
    <mergeCell ref="B41:N41"/>
    <mergeCell ref="A44:G44"/>
    <mergeCell ref="H44:L44"/>
    <mergeCell ref="P33:X33"/>
    <mergeCell ref="A11:N11"/>
    <mergeCell ref="A12:N12"/>
    <mergeCell ref="B13:N13"/>
    <mergeCell ref="B15:N15"/>
    <mergeCell ref="A23:G23"/>
    <mergeCell ref="H23:L23"/>
    <mergeCell ref="P23:W23"/>
    <mergeCell ref="B24:N24"/>
    <mergeCell ref="A32:G32"/>
    <mergeCell ref="H32:L32"/>
    <mergeCell ref="P32:W32"/>
    <mergeCell ref="A10:N10"/>
    <mergeCell ref="G49:I49"/>
    <mergeCell ref="E48:I48"/>
    <mergeCell ref="L49:N49"/>
    <mergeCell ref="A1:N5"/>
    <mergeCell ref="A6:N6"/>
    <mergeCell ref="A7:N7"/>
    <mergeCell ref="A8:N8"/>
    <mergeCell ref="A9:N9"/>
    <mergeCell ref="A33:G33"/>
    <mergeCell ref="H33:L33"/>
    <mergeCell ref="A45:G45"/>
    <mergeCell ref="H45:L45"/>
    <mergeCell ref="A46:G46"/>
    <mergeCell ref="H46:L46"/>
    <mergeCell ref="B34:N34"/>
    <mergeCell ref="L55:N55"/>
    <mergeCell ref="E49:F49"/>
    <mergeCell ref="E50:F50"/>
    <mergeCell ref="G50:I50"/>
    <mergeCell ref="L50:N50"/>
    <mergeCell ref="L51:N51"/>
    <mergeCell ref="L52:N52"/>
    <mergeCell ref="L53:N53"/>
    <mergeCell ref="L54:N54"/>
  </mergeCells>
  <printOptions horizontalCentered="1" verticalCentered="1"/>
  <pageMargins left="0.31496062992125984" right="0.15748031496062992" top="0.51181102362204722" bottom="0.15748031496062992" header="0.51181102362204722" footer="0.15748031496062992"/>
  <pageSetup paperSize="9" scale="48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0"/>
  <sheetViews>
    <sheetView workbookViewId="0">
      <selection activeCell="A6" sqref="A6:H22"/>
    </sheetView>
  </sheetViews>
  <sheetFormatPr defaultRowHeight="12.75"/>
  <cols>
    <col min="1" max="1" width="8.28515625" style="8" customWidth="1"/>
    <col min="2" max="2" width="13.140625" style="8" customWidth="1"/>
    <col min="3" max="3" width="73.7109375" style="8" customWidth="1"/>
    <col min="4" max="4" width="11.85546875" style="8" customWidth="1"/>
    <col min="5" max="5" width="16.7109375" style="8" bestFit="1" customWidth="1"/>
    <col min="6" max="6" width="21.140625" style="8" customWidth="1"/>
    <col min="7" max="7" width="17.85546875" style="8" customWidth="1"/>
    <col min="8" max="9" width="10.5703125" style="8" bestFit="1" customWidth="1"/>
    <col min="10" max="11" width="9.140625" style="8"/>
    <col min="12" max="12" width="12.140625" style="8" bestFit="1" customWidth="1"/>
    <col min="13" max="16384" width="9.140625" style="8"/>
  </cols>
  <sheetData>
    <row r="1" spans="1:9">
      <c r="A1" s="118"/>
      <c r="B1" s="118"/>
      <c r="C1" s="118"/>
      <c r="D1" s="118"/>
      <c r="E1" s="118"/>
      <c r="F1" s="118"/>
      <c r="G1" s="118"/>
      <c r="H1" s="118"/>
    </row>
    <row r="2" spans="1:9">
      <c r="A2" s="118"/>
      <c r="B2" s="118"/>
      <c r="C2" s="118"/>
      <c r="D2" s="118"/>
      <c r="E2" s="118"/>
      <c r="F2" s="118"/>
      <c r="G2" s="118"/>
      <c r="H2" s="118"/>
    </row>
    <row r="3" spans="1:9">
      <c r="A3" s="118"/>
      <c r="B3" s="118"/>
      <c r="C3" s="118"/>
      <c r="D3" s="118"/>
      <c r="E3" s="118"/>
      <c r="F3" s="118"/>
      <c r="G3" s="118"/>
      <c r="H3" s="118"/>
    </row>
    <row r="4" spans="1:9">
      <c r="A4" s="118"/>
      <c r="B4" s="118"/>
      <c r="C4" s="118"/>
      <c r="D4" s="118"/>
      <c r="E4" s="118"/>
      <c r="F4" s="118"/>
      <c r="G4" s="118"/>
      <c r="H4" s="118"/>
    </row>
    <row r="5" spans="1:9">
      <c r="A5" s="119"/>
      <c r="B5" s="119"/>
      <c r="C5" s="119"/>
      <c r="D5" s="119"/>
      <c r="E5" s="119"/>
      <c r="F5" s="119"/>
      <c r="G5" s="119"/>
      <c r="H5" s="119"/>
    </row>
    <row r="6" spans="1:9" ht="33.75" customHeight="1">
      <c r="A6" s="128" t="s">
        <v>66</v>
      </c>
      <c r="B6" s="129"/>
      <c r="C6" s="129"/>
      <c r="D6" s="129"/>
      <c r="E6" s="129"/>
      <c r="F6" s="129"/>
      <c r="G6" s="129"/>
      <c r="H6" s="130"/>
    </row>
    <row r="7" spans="1:9" ht="33.950000000000003" customHeight="1">
      <c r="A7" s="102" t="s">
        <v>39</v>
      </c>
      <c r="B7" s="103"/>
      <c r="C7" s="103"/>
      <c r="D7" s="103"/>
      <c r="E7" s="103"/>
      <c r="F7" s="103"/>
      <c r="G7" s="103"/>
      <c r="H7" s="104"/>
    </row>
    <row r="8" spans="1:9" ht="19.899999999999999" customHeight="1">
      <c r="A8" s="95" t="s">
        <v>40</v>
      </c>
      <c r="B8" s="96"/>
      <c r="C8" s="96"/>
      <c r="D8" s="96"/>
      <c r="E8" s="96"/>
      <c r="F8" s="96"/>
      <c r="G8" s="96"/>
      <c r="H8" s="127"/>
    </row>
    <row r="9" spans="1:9" ht="19.899999999999999" customHeight="1">
      <c r="A9" s="95" t="s">
        <v>0</v>
      </c>
      <c r="B9" s="96"/>
      <c r="C9" s="96"/>
      <c r="D9" s="96"/>
      <c r="E9" s="96"/>
      <c r="F9" s="96"/>
      <c r="G9" s="96"/>
      <c r="H9" s="127"/>
    </row>
    <row r="10" spans="1:9" ht="33" customHeight="1">
      <c r="A10" s="95" t="s">
        <v>59</v>
      </c>
      <c r="B10" s="96"/>
      <c r="C10" s="96"/>
      <c r="D10" s="96"/>
      <c r="E10" s="96"/>
      <c r="F10" s="96"/>
      <c r="G10" s="96"/>
      <c r="H10" s="127"/>
    </row>
    <row r="11" spans="1:9" ht="15.75" customHeight="1">
      <c r="A11" s="102" t="s">
        <v>1</v>
      </c>
      <c r="B11" s="103"/>
      <c r="C11" s="103"/>
      <c r="D11" s="103"/>
      <c r="E11" s="103"/>
      <c r="F11" s="103"/>
      <c r="G11" s="103"/>
      <c r="H11" s="104"/>
    </row>
    <row r="12" spans="1:9" ht="15.75">
      <c r="A12" s="131"/>
      <c r="B12" s="132"/>
      <c r="C12" s="132"/>
      <c r="D12" s="132"/>
      <c r="E12" s="132"/>
      <c r="F12" s="132"/>
      <c r="G12" s="132"/>
      <c r="H12" s="133"/>
    </row>
    <row r="13" spans="1:9" ht="19.899999999999999" customHeight="1">
      <c r="A13" s="1" t="s">
        <v>2</v>
      </c>
      <c r="B13" s="102" t="s">
        <v>37</v>
      </c>
      <c r="C13" s="103"/>
      <c r="D13" s="103"/>
      <c r="E13" s="103"/>
      <c r="F13" s="103"/>
      <c r="G13" s="103"/>
      <c r="H13" s="104"/>
    </row>
    <row r="14" spans="1:9" ht="31.5">
      <c r="A14" s="76" t="s">
        <v>4</v>
      </c>
      <c r="B14" s="76" t="s">
        <v>5</v>
      </c>
      <c r="C14" s="76" t="s">
        <v>6</v>
      </c>
      <c r="D14" s="76" t="s">
        <v>85</v>
      </c>
      <c r="E14" s="76" t="s">
        <v>78</v>
      </c>
      <c r="F14" s="2" t="s">
        <v>86</v>
      </c>
      <c r="G14" s="2" t="s">
        <v>10</v>
      </c>
      <c r="H14" s="76" t="s">
        <v>11</v>
      </c>
    </row>
    <row r="15" spans="1:9" ht="30">
      <c r="A15" s="4" t="s">
        <v>14</v>
      </c>
      <c r="B15" s="41" t="s">
        <v>68</v>
      </c>
      <c r="C15" s="79" t="s">
        <v>90</v>
      </c>
      <c r="D15" s="41" t="s">
        <v>36</v>
      </c>
      <c r="E15" s="10">
        <v>1</v>
      </c>
      <c r="F15" s="5">
        <v>0</v>
      </c>
      <c r="G15" s="11">
        <v>0</v>
      </c>
      <c r="H15" s="12">
        <v>0</v>
      </c>
      <c r="I15" s="21"/>
    </row>
    <row r="16" spans="1:9" ht="39.75" customHeight="1">
      <c r="A16" s="4" t="s">
        <v>16</v>
      </c>
      <c r="B16" s="41" t="s">
        <v>69</v>
      </c>
      <c r="C16" s="79" t="s">
        <v>119</v>
      </c>
      <c r="D16" s="41" t="s">
        <v>36</v>
      </c>
      <c r="E16" s="10">
        <v>1</v>
      </c>
      <c r="F16" s="5">
        <v>0</v>
      </c>
      <c r="G16" s="11">
        <v>0</v>
      </c>
      <c r="H16" s="12">
        <v>0</v>
      </c>
      <c r="I16" s="21"/>
    </row>
    <row r="17" spans="1:15" ht="30">
      <c r="A17" s="4" t="s">
        <v>17</v>
      </c>
      <c r="B17" s="41" t="s">
        <v>70</v>
      </c>
      <c r="C17" s="79" t="s">
        <v>91</v>
      </c>
      <c r="D17" s="41" t="s">
        <v>36</v>
      </c>
      <c r="E17" s="10">
        <v>1</v>
      </c>
      <c r="F17" s="5">
        <v>0</v>
      </c>
      <c r="G17" s="11">
        <v>0</v>
      </c>
      <c r="H17" s="12">
        <v>0</v>
      </c>
      <c r="I17" s="21"/>
    </row>
    <row r="18" spans="1:15" ht="30">
      <c r="A18" s="4" t="s">
        <v>18</v>
      </c>
      <c r="B18" s="41" t="s">
        <v>71</v>
      </c>
      <c r="C18" s="79" t="s">
        <v>117</v>
      </c>
      <c r="D18" s="41" t="s">
        <v>36</v>
      </c>
      <c r="E18" s="10">
        <v>1</v>
      </c>
      <c r="F18" s="5">
        <v>0</v>
      </c>
      <c r="G18" s="11">
        <v>0</v>
      </c>
      <c r="H18" s="12">
        <v>0</v>
      </c>
      <c r="I18" s="21"/>
    </row>
    <row r="19" spans="1:15" ht="30">
      <c r="A19" s="4" t="s">
        <v>19</v>
      </c>
      <c r="B19" s="41" t="s">
        <v>72</v>
      </c>
      <c r="C19" s="79" t="s">
        <v>118</v>
      </c>
      <c r="D19" s="41" t="s">
        <v>36</v>
      </c>
      <c r="E19" s="10">
        <v>1</v>
      </c>
      <c r="F19" s="5">
        <v>0</v>
      </c>
      <c r="G19" s="11">
        <v>0</v>
      </c>
      <c r="H19" s="12">
        <v>0</v>
      </c>
      <c r="I19" s="21"/>
    </row>
    <row r="20" spans="1:15" ht="30">
      <c r="A20" s="4" t="s">
        <v>54</v>
      </c>
      <c r="B20" s="41" t="s">
        <v>73</v>
      </c>
      <c r="C20" s="79" t="s">
        <v>92</v>
      </c>
      <c r="D20" s="41" t="s">
        <v>36</v>
      </c>
      <c r="E20" s="10">
        <v>1</v>
      </c>
      <c r="F20" s="5">
        <v>0</v>
      </c>
      <c r="G20" s="11">
        <v>0</v>
      </c>
      <c r="H20" s="12">
        <v>0</v>
      </c>
      <c r="I20" s="21"/>
    </row>
    <row r="21" spans="1:15" ht="30">
      <c r="A21" s="4" t="s">
        <v>67</v>
      </c>
      <c r="B21" s="41" t="s">
        <v>89</v>
      </c>
      <c r="C21" s="79" t="s">
        <v>92</v>
      </c>
      <c r="D21" s="41" t="s">
        <v>36</v>
      </c>
      <c r="E21" s="10">
        <v>1</v>
      </c>
      <c r="F21" s="5">
        <v>0</v>
      </c>
      <c r="G21" s="11">
        <v>0</v>
      </c>
      <c r="H21" s="12">
        <v>0</v>
      </c>
      <c r="I21" s="21"/>
    </row>
    <row r="22" spans="1:15" ht="15.75" customHeight="1">
      <c r="A22" s="105" t="s">
        <v>38</v>
      </c>
      <c r="B22" s="106"/>
      <c r="C22" s="106"/>
      <c r="D22" s="106"/>
      <c r="E22" s="106"/>
      <c r="F22" s="107"/>
      <c r="G22" s="58"/>
      <c r="H22" s="6">
        <v>0</v>
      </c>
      <c r="J22" s="123"/>
      <c r="K22" s="123"/>
      <c r="L22" s="123"/>
      <c r="M22" s="123"/>
      <c r="N22" s="123"/>
      <c r="O22" s="123"/>
    </row>
    <row r="25" spans="1:15">
      <c r="G25" s="14"/>
    </row>
    <row r="26" spans="1:15">
      <c r="G26" s="15"/>
    </row>
    <row r="27" spans="1:15">
      <c r="G27" s="15"/>
    </row>
    <row r="28" spans="1:15" ht="12.75" customHeight="1">
      <c r="G28" s="7"/>
    </row>
    <row r="29" spans="1:15">
      <c r="G29" s="16"/>
    </row>
    <row r="30" spans="1:15" ht="12.75" customHeight="1">
      <c r="G30" s="14"/>
    </row>
  </sheetData>
  <mergeCells count="11">
    <mergeCell ref="A11:H11"/>
    <mergeCell ref="A12:H12"/>
    <mergeCell ref="B13:H13"/>
    <mergeCell ref="A22:F22"/>
    <mergeCell ref="J22:O22"/>
    <mergeCell ref="A10:H10"/>
    <mergeCell ref="A1:H5"/>
    <mergeCell ref="A6:H6"/>
    <mergeCell ref="A7:H7"/>
    <mergeCell ref="A8:H8"/>
    <mergeCell ref="A9:H9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6" firstPageNumber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BB61"/>
  <sheetViews>
    <sheetView tabSelected="1" topLeftCell="F1" zoomScaleNormal="100" workbookViewId="0">
      <selection activeCell="B4" sqref="B4:BB33"/>
    </sheetView>
  </sheetViews>
  <sheetFormatPr defaultRowHeight="12.75"/>
  <cols>
    <col min="1" max="2" width="9.140625" style="8"/>
    <col min="3" max="3" width="5.42578125" style="8" bestFit="1" customWidth="1"/>
    <col min="4" max="4" width="49.140625" style="8" bestFit="1" customWidth="1"/>
    <col min="5" max="5" width="10" style="8" customWidth="1"/>
    <col min="6" max="6" width="21.42578125" style="8" customWidth="1"/>
    <col min="7" max="7" width="10.140625" style="8" bestFit="1" customWidth="1"/>
    <col min="8" max="8" width="9.140625" style="8"/>
    <col min="9" max="9" width="6.7109375" style="8" customWidth="1"/>
    <col min="10" max="10" width="4.140625" style="8" hidden="1" customWidth="1"/>
    <col min="11" max="11" width="4.28515625" style="8" hidden="1" customWidth="1"/>
    <col min="12" max="12" width="9.140625" style="8" hidden="1" customWidth="1"/>
    <col min="13" max="14" width="9.140625" style="8"/>
    <col min="15" max="15" width="6.7109375" style="8" customWidth="1"/>
    <col min="16" max="16" width="0.140625" style="8" customWidth="1"/>
    <col min="17" max="18" width="9.140625" style="8" hidden="1" customWidth="1"/>
    <col min="19" max="20" width="9.140625" style="8"/>
    <col min="21" max="21" width="9.140625" style="8" customWidth="1"/>
    <col min="22" max="22" width="0.28515625" style="8" customWidth="1"/>
    <col min="23" max="23" width="9.140625" style="8" hidden="1" customWidth="1"/>
    <col min="24" max="24" width="0.7109375" style="8" customWidth="1"/>
    <col min="25" max="27" width="9.140625" style="8"/>
    <col min="28" max="28" width="2" style="8" customWidth="1"/>
    <col min="29" max="30" width="9.140625" style="8" hidden="1" customWidth="1"/>
    <col min="31" max="32" width="9.140625" style="8"/>
    <col min="33" max="33" width="9.140625" style="8" customWidth="1"/>
    <col min="34" max="34" width="2.5703125" style="8" customWidth="1"/>
    <col min="35" max="36" width="9.140625" style="8" hidden="1" customWidth="1"/>
    <col min="37" max="39" width="9.140625" style="8"/>
    <col min="40" max="40" width="4.5703125" style="8" customWidth="1"/>
    <col min="41" max="42" width="9.140625" style="8" hidden="1" customWidth="1"/>
    <col min="43" max="43" width="8" style="8" customWidth="1"/>
    <col min="44" max="44" width="11.5703125" style="8" bestFit="1" customWidth="1"/>
    <col min="45" max="45" width="9.140625" style="8"/>
    <col min="46" max="46" width="3.7109375" style="8" customWidth="1"/>
    <col min="47" max="47" width="1.85546875" style="8" hidden="1" customWidth="1"/>
    <col min="48" max="48" width="9.140625" style="8" hidden="1" customWidth="1"/>
    <col min="49" max="49" width="6.28515625" style="8" customWidth="1"/>
    <col min="50" max="50" width="6" style="8" customWidth="1"/>
    <col min="51" max="51" width="5.7109375" style="8" customWidth="1"/>
    <col min="52" max="52" width="6" style="8" customWidth="1"/>
    <col min="53" max="53" width="3" style="8" customWidth="1"/>
    <col min="54" max="54" width="7.140625" style="8" customWidth="1"/>
    <col min="55" max="16384" width="9.140625" style="8"/>
  </cols>
  <sheetData>
    <row r="1" spans="2:54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2:54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2:54" ht="15.75"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</row>
    <row r="4" spans="2:54" ht="18.75" customHeight="1">
      <c r="B4" s="173" t="s">
        <v>74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</row>
    <row r="5" spans="2:54" ht="12" customHeight="1">
      <c r="B5" s="64"/>
      <c r="C5" s="64"/>
      <c r="D5" s="64"/>
      <c r="E5" s="64"/>
      <c r="F5" s="64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</row>
    <row r="6" spans="2:54" ht="23.25" customHeight="1">
      <c r="B6" s="171" t="s">
        <v>93</v>
      </c>
      <c r="C6" s="171" t="s">
        <v>76</v>
      </c>
      <c r="D6" s="171"/>
      <c r="E6" s="171"/>
      <c r="F6" s="171"/>
      <c r="G6" s="158" t="s">
        <v>44</v>
      </c>
      <c r="H6" s="158"/>
      <c r="I6" s="158"/>
      <c r="J6" s="158"/>
      <c r="K6" s="158"/>
      <c r="L6" s="158"/>
      <c r="M6" s="158" t="s">
        <v>45</v>
      </c>
      <c r="N6" s="158"/>
      <c r="O6" s="158"/>
      <c r="P6" s="158"/>
      <c r="Q6" s="158"/>
      <c r="R6" s="158"/>
      <c r="S6" s="158" t="s">
        <v>46</v>
      </c>
      <c r="T6" s="158"/>
      <c r="U6" s="158"/>
      <c r="V6" s="158"/>
      <c r="W6" s="158"/>
      <c r="X6" s="158"/>
      <c r="Y6" s="158" t="s">
        <v>47</v>
      </c>
      <c r="Z6" s="158"/>
      <c r="AA6" s="158"/>
      <c r="AB6" s="158"/>
      <c r="AC6" s="158"/>
      <c r="AD6" s="158"/>
      <c r="AE6" s="158" t="s">
        <v>49</v>
      </c>
      <c r="AF6" s="158"/>
      <c r="AG6" s="158"/>
      <c r="AH6" s="158"/>
      <c r="AI6" s="158"/>
      <c r="AJ6" s="158"/>
      <c r="AK6" s="158" t="s">
        <v>48</v>
      </c>
      <c r="AL6" s="158"/>
      <c r="AM6" s="158"/>
      <c r="AN6" s="158"/>
      <c r="AO6" s="158"/>
      <c r="AP6" s="158"/>
      <c r="AQ6" s="158" t="s">
        <v>87</v>
      </c>
      <c r="AR6" s="158"/>
      <c r="AS6" s="158"/>
      <c r="AT6" s="158"/>
      <c r="AU6" s="158"/>
      <c r="AV6" s="158"/>
      <c r="AW6" s="158" t="s">
        <v>33</v>
      </c>
      <c r="AX6" s="158"/>
      <c r="AY6" s="158"/>
      <c r="AZ6" s="158"/>
      <c r="BA6" s="158"/>
      <c r="BB6" s="158"/>
    </row>
    <row r="7" spans="2:54" ht="23.25" customHeight="1">
      <c r="B7" s="171"/>
      <c r="C7" s="171"/>
      <c r="D7" s="171"/>
      <c r="E7" s="171"/>
      <c r="F7" s="171"/>
      <c r="G7" s="158"/>
      <c r="H7" s="158"/>
      <c r="I7" s="158"/>
      <c r="J7" s="158"/>
      <c r="K7" s="158"/>
      <c r="L7" s="158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</row>
    <row r="8" spans="2:54">
      <c r="B8" s="17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</row>
    <row r="9" spans="2:54" ht="8.1" customHeight="1">
      <c r="B9" s="168">
        <v>1</v>
      </c>
      <c r="C9" s="169" t="s">
        <v>96</v>
      </c>
      <c r="D9" s="169"/>
      <c r="E9" s="169"/>
      <c r="F9" s="169"/>
      <c r="G9" s="155" t="s">
        <v>130</v>
      </c>
      <c r="H9" s="166"/>
      <c r="I9" s="166"/>
      <c r="J9" s="166"/>
      <c r="K9" s="166"/>
      <c r="L9" s="166"/>
      <c r="M9" s="155" t="s">
        <v>130</v>
      </c>
      <c r="N9" s="166"/>
      <c r="O9" s="166"/>
      <c r="P9" s="166"/>
      <c r="Q9" s="166"/>
      <c r="R9" s="166"/>
      <c r="S9" s="164"/>
      <c r="T9" s="165"/>
      <c r="U9" s="165"/>
      <c r="V9" s="165"/>
      <c r="W9" s="165"/>
      <c r="X9" s="165"/>
      <c r="Y9" s="164"/>
      <c r="Z9" s="165"/>
      <c r="AA9" s="165"/>
      <c r="AB9" s="165"/>
      <c r="AC9" s="165"/>
      <c r="AD9" s="165"/>
      <c r="AE9" s="164"/>
      <c r="AF9" s="165"/>
      <c r="AG9" s="165"/>
      <c r="AH9" s="165"/>
      <c r="AI9" s="165"/>
      <c r="AJ9" s="165"/>
      <c r="AK9" s="164"/>
      <c r="AL9" s="165"/>
      <c r="AM9" s="165"/>
      <c r="AN9" s="165"/>
      <c r="AO9" s="165"/>
      <c r="AP9" s="165"/>
      <c r="AQ9" s="164"/>
      <c r="AR9" s="165"/>
      <c r="AS9" s="165"/>
      <c r="AT9" s="165"/>
      <c r="AU9" s="165"/>
      <c r="AV9" s="165"/>
      <c r="AW9" s="155" t="s">
        <v>130</v>
      </c>
      <c r="AX9" s="155"/>
      <c r="AY9" s="155"/>
      <c r="AZ9" s="155"/>
      <c r="BA9" s="155"/>
      <c r="BB9" s="155"/>
    </row>
    <row r="10" spans="2:54" ht="8.1" customHeight="1">
      <c r="B10" s="168"/>
      <c r="C10" s="169"/>
      <c r="D10" s="169"/>
      <c r="E10" s="169"/>
      <c r="F10" s="169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56"/>
      <c r="AX10" s="156"/>
      <c r="AY10" s="156"/>
      <c r="AZ10" s="156"/>
      <c r="BA10" s="156"/>
      <c r="BB10" s="156"/>
    </row>
    <row r="11" spans="2:54" ht="8.1" customHeight="1">
      <c r="B11" s="168"/>
      <c r="C11" s="169"/>
      <c r="D11" s="169"/>
      <c r="E11" s="169"/>
      <c r="F11" s="169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56"/>
      <c r="AX11" s="156"/>
      <c r="AY11" s="156"/>
      <c r="AZ11" s="156"/>
      <c r="BA11" s="156"/>
      <c r="BB11" s="156"/>
    </row>
    <row r="12" spans="2:54" ht="8.1" customHeight="1">
      <c r="B12" s="168"/>
      <c r="C12" s="169"/>
      <c r="D12" s="169"/>
      <c r="E12" s="169"/>
      <c r="F12" s="169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56"/>
      <c r="AX12" s="156"/>
      <c r="AY12" s="156"/>
      <c r="AZ12" s="156"/>
      <c r="BA12" s="156"/>
      <c r="BB12" s="156"/>
    </row>
    <row r="13" spans="2:54" ht="24.95" customHeight="1">
      <c r="B13" s="160"/>
      <c r="C13" s="163"/>
      <c r="D13" s="163"/>
      <c r="E13" s="163"/>
      <c r="F13" s="163"/>
      <c r="G13" s="157" t="s">
        <v>11</v>
      </c>
      <c r="H13" s="157"/>
      <c r="I13" s="157"/>
      <c r="J13" s="78"/>
      <c r="K13" s="78"/>
      <c r="L13" s="78"/>
      <c r="M13" s="157" t="s">
        <v>11</v>
      </c>
      <c r="N13" s="158"/>
      <c r="O13" s="158"/>
      <c r="P13" s="77"/>
      <c r="Q13" s="77"/>
      <c r="R13" s="7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57" t="s">
        <v>11</v>
      </c>
      <c r="AX13" s="157"/>
      <c r="AY13" s="157"/>
      <c r="AZ13" s="157"/>
      <c r="BA13" s="157"/>
      <c r="BB13" s="157"/>
    </row>
    <row r="14" spans="2:54" ht="8.1" customHeight="1">
      <c r="B14" s="168">
        <v>2</v>
      </c>
      <c r="C14" s="169" t="s">
        <v>95</v>
      </c>
      <c r="D14" s="162"/>
      <c r="E14" s="162"/>
      <c r="F14" s="162"/>
      <c r="G14" s="164"/>
      <c r="H14" s="165"/>
      <c r="I14" s="165"/>
      <c r="J14" s="165"/>
      <c r="K14" s="165"/>
      <c r="L14" s="165"/>
      <c r="M14" s="155" t="s">
        <v>130</v>
      </c>
      <c r="N14" s="166"/>
      <c r="O14" s="166"/>
      <c r="P14" s="166"/>
      <c r="Q14" s="166"/>
      <c r="R14" s="166"/>
      <c r="S14" s="155" t="s">
        <v>130</v>
      </c>
      <c r="T14" s="166"/>
      <c r="U14" s="166"/>
      <c r="V14" s="166"/>
      <c r="W14" s="166"/>
      <c r="X14" s="166"/>
      <c r="Y14" s="155" t="s">
        <v>130</v>
      </c>
      <c r="Z14" s="166"/>
      <c r="AA14" s="166"/>
      <c r="AB14" s="166"/>
      <c r="AC14" s="166"/>
      <c r="AD14" s="166"/>
      <c r="AE14" s="155" t="s">
        <v>130</v>
      </c>
      <c r="AF14" s="166"/>
      <c r="AG14" s="166"/>
      <c r="AH14" s="166"/>
      <c r="AI14" s="166"/>
      <c r="AJ14" s="166"/>
      <c r="AK14" s="155" t="s">
        <v>130</v>
      </c>
      <c r="AL14" s="166"/>
      <c r="AM14" s="166"/>
      <c r="AN14" s="166"/>
      <c r="AO14" s="166"/>
      <c r="AP14" s="166"/>
      <c r="AQ14" s="164"/>
      <c r="AR14" s="165"/>
      <c r="AS14" s="165"/>
      <c r="AT14" s="165"/>
      <c r="AU14" s="165"/>
      <c r="AV14" s="165"/>
      <c r="AW14" s="155" t="s">
        <v>130</v>
      </c>
      <c r="AX14" s="155"/>
      <c r="AY14" s="155"/>
      <c r="AZ14" s="155"/>
      <c r="BA14" s="155"/>
      <c r="BB14" s="155"/>
    </row>
    <row r="15" spans="2:54" ht="8.1" customHeight="1">
      <c r="B15" s="168"/>
      <c r="C15" s="162"/>
      <c r="D15" s="162"/>
      <c r="E15" s="162"/>
      <c r="F15" s="162"/>
      <c r="G15" s="165"/>
      <c r="H15" s="165"/>
      <c r="I15" s="165"/>
      <c r="J15" s="165"/>
      <c r="K15" s="165"/>
      <c r="L15" s="165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5"/>
      <c r="AR15" s="165"/>
      <c r="AS15" s="165"/>
      <c r="AT15" s="165"/>
      <c r="AU15" s="165"/>
      <c r="AV15" s="165"/>
      <c r="AW15" s="156"/>
      <c r="AX15" s="156"/>
      <c r="AY15" s="156"/>
      <c r="AZ15" s="156"/>
      <c r="BA15" s="156"/>
      <c r="BB15" s="156"/>
    </row>
    <row r="16" spans="2:54" ht="8.1" customHeight="1">
      <c r="B16" s="168"/>
      <c r="C16" s="162"/>
      <c r="D16" s="162"/>
      <c r="E16" s="162"/>
      <c r="F16" s="162"/>
      <c r="G16" s="165"/>
      <c r="H16" s="165"/>
      <c r="I16" s="165"/>
      <c r="J16" s="165"/>
      <c r="K16" s="165"/>
      <c r="L16" s="165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5"/>
      <c r="AR16" s="165"/>
      <c r="AS16" s="165"/>
      <c r="AT16" s="165"/>
      <c r="AU16" s="165"/>
      <c r="AV16" s="165"/>
      <c r="AW16" s="156"/>
      <c r="AX16" s="156"/>
      <c r="AY16" s="156"/>
      <c r="AZ16" s="156"/>
      <c r="BA16" s="156"/>
      <c r="BB16" s="156"/>
    </row>
    <row r="17" spans="2:54" ht="8.1" customHeight="1">
      <c r="B17" s="168"/>
      <c r="C17" s="162"/>
      <c r="D17" s="162"/>
      <c r="E17" s="162"/>
      <c r="F17" s="162"/>
      <c r="G17" s="165"/>
      <c r="H17" s="165"/>
      <c r="I17" s="165"/>
      <c r="J17" s="165"/>
      <c r="K17" s="165"/>
      <c r="L17" s="165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5"/>
      <c r="AR17" s="165"/>
      <c r="AS17" s="165"/>
      <c r="AT17" s="165"/>
      <c r="AU17" s="165"/>
      <c r="AV17" s="165"/>
      <c r="AW17" s="156"/>
      <c r="AX17" s="156"/>
      <c r="AY17" s="156"/>
      <c r="AZ17" s="156"/>
      <c r="BA17" s="156"/>
      <c r="BB17" s="156"/>
    </row>
    <row r="18" spans="2:54" ht="24.95" customHeight="1">
      <c r="B18" s="160"/>
      <c r="C18" s="163"/>
      <c r="D18" s="163"/>
      <c r="E18" s="163"/>
      <c r="F18" s="163"/>
      <c r="G18" s="167"/>
      <c r="H18" s="167"/>
      <c r="I18" s="167"/>
      <c r="J18" s="167"/>
      <c r="K18" s="167"/>
      <c r="L18" s="167"/>
      <c r="M18" s="157" t="s">
        <v>11</v>
      </c>
      <c r="N18" s="158"/>
      <c r="O18" s="158"/>
      <c r="P18" s="78"/>
      <c r="Q18" s="78"/>
      <c r="R18" s="78"/>
      <c r="S18" s="157" t="s">
        <v>11</v>
      </c>
      <c r="T18" s="157"/>
      <c r="U18" s="157"/>
      <c r="V18" s="157"/>
      <c r="W18" s="157"/>
      <c r="X18" s="157"/>
      <c r="Y18" s="157" t="s">
        <v>11</v>
      </c>
      <c r="Z18" s="157"/>
      <c r="AA18" s="157"/>
      <c r="AB18" s="157"/>
      <c r="AC18" s="157"/>
      <c r="AD18" s="157"/>
      <c r="AE18" s="157" t="s">
        <v>11</v>
      </c>
      <c r="AF18" s="157"/>
      <c r="AG18" s="157"/>
      <c r="AH18" s="157"/>
      <c r="AI18" s="157"/>
      <c r="AJ18" s="157"/>
      <c r="AK18" s="157" t="s">
        <v>11</v>
      </c>
      <c r="AL18" s="157"/>
      <c r="AM18" s="157"/>
      <c r="AN18" s="157"/>
      <c r="AO18" s="157"/>
      <c r="AP18" s="157"/>
      <c r="AQ18" s="167"/>
      <c r="AR18" s="167"/>
      <c r="AS18" s="167"/>
      <c r="AT18" s="167"/>
      <c r="AU18" s="167"/>
      <c r="AV18" s="167"/>
      <c r="AW18" s="157" t="s">
        <v>11</v>
      </c>
      <c r="AX18" s="157"/>
      <c r="AY18" s="157"/>
      <c r="AZ18" s="157"/>
      <c r="BA18" s="157"/>
      <c r="BB18" s="157"/>
    </row>
    <row r="19" spans="2:54" ht="8.1" customHeight="1">
      <c r="B19" s="159">
        <v>3</v>
      </c>
      <c r="C19" s="162" t="s">
        <v>97</v>
      </c>
      <c r="D19" s="162"/>
      <c r="E19" s="162"/>
      <c r="F19" s="162"/>
      <c r="G19" s="164"/>
      <c r="H19" s="165"/>
      <c r="I19" s="165"/>
      <c r="J19" s="165"/>
      <c r="K19" s="165"/>
      <c r="L19" s="165"/>
      <c r="M19" s="155" t="s">
        <v>130</v>
      </c>
      <c r="N19" s="166"/>
      <c r="O19" s="166"/>
      <c r="P19" s="166"/>
      <c r="Q19" s="166"/>
      <c r="R19" s="166"/>
      <c r="S19" s="155" t="s">
        <v>130</v>
      </c>
      <c r="T19" s="166"/>
      <c r="U19" s="166"/>
      <c r="V19" s="166"/>
      <c r="W19" s="166"/>
      <c r="X19" s="166"/>
      <c r="Y19" s="155" t="s">
        <v>130</v>
      </c>
      <c r="Z19" s="166"/>
      <c r="AA19" s="166"/>
      <c r="AB19" s="166"/>
      <c r="AC19" s="166"/>
      <c r="AD19" s="166"/>
      <c r="AE19" s="155" t="s">
        <v>130</v>
      </c>
      <c r="AF19" s="166"/>
      <c r="AG19" s="166"/>
      <c r="AH19" s="166"/>
      <c r="AI19" s="166"/>
      <c r="AJ19" s="166"/>
      <c r="AK19" s="155" t="s">
        <v>130</v>
      </c>
      <c r="AL19" s="166"/>
      <c r="AM19" s="166"/>
      <c r="AN19" s="166"/>
      <c r="AO19" s="166"/>
      <c r="AP19" s="166"/>
      <c r="AQ19" s="164"/>
      <c r="AR19" s="165"/>
      <c r="AS19" s="165"/>
      <c r="AT19" s="165"/>
      <c r="AU19" s="165"/>
      <c r="AV19" s="165"/>
      <c r="AW19" s="155" t="s">
        <v>130</v>
      </c>
      <c r="AX19" s="155"/>
      <c r="AY19" s="155"/>
      <c r="AZ19" s="155"/>
      <c r="BA19" s="155"/>
      <c r="BB19" s="155"/>
    </row>
    <row r="20" spans="2:54" ht="8.1" customHeight="1">
      <c r="B20" s="159"/>
      <c r="C20" s="162"/>
      <c r="D20" s="162"/>
      <c r="E20" s="162"/>
      <c r="F20" s="162"/>
      <c r="G20" s="165"/>
      <c r="H20" s="165"/>
      <c r="I20" s="165"/>
      <c r="J20" s="165"/>
      <c r="K20" s="165"/>
      <c r="L20" s="165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5"/>
      <c r="AR20" s="165"/>
      <c r="AS20" s="165"/>
      <c r="AT20" s="165"/>
      <c r="AU20" s="165"/>
      <c r="AV20" s="165"/>
      <c r="AW20" s="156"/>
      <c r="AX20" s="156"/>
      <c r="AY20" s="156"/>
      <c r="AZ20" s="156"/>
      <c r="BA20" s="156"/>
      <c r="BB20" s="156"/>
    </row>
    <row r="21" spans="2:54" ht="8.1" customHeight="1">
      <c r="B21" s="159"/>
      <c r="C21" s="162"/>
      <c r="D21" s="162"/>
      <c r="E21" s="162"/>
      <c r="F21" s="162"/>
      <c r="G21" s="165"/>
      <c r="H21" s="165"/>
      <c r="I21" s="165"/>
      <c r="J21" s="165"/>
      <c r="K21" s="165"/>
      <c r="L21" s="165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5"/>
      <c r="AR21" s="165"/>
      <c r="AS21" s="165"/>
      <c r="AT21" s="165"/>
      <c r="AU21" s="165"/>
      <c r="AV21" s="165"/>
      <c r="AW21" s="156"/>
      <c r="AX21" s="156"/>
      <c r="AY21" s="156"/>
      <c r="AZ21" s="156"/>
      <c r="BA21" s="156"/>
      <c r="BB21" s="156"/>
    </row>
    <row r="22" spans="2:54" ht="8.1" customHeight="1">
      <c r="B22" s="159"/>
      <c r="C22" s="162"/>
      <c r="D22" s="162"/>
      <c r="E22" s="162"/>
      <c r="F22" s="162"/>
      <c r="G22" s="165"/>
      <c r="H22" s="165"/>
      <c r="I22" s="165"/>
      <c r="J22" s="165"/>
      <c r="K22" s="165"/>
      <c r="L22" s="165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5"/>
      <c r="AR22" s="165"/>
      <c r="AS22" s="165"/>
      <c r="AT22" s="165"/>
      <c r="AU22" s="165"/>
      <c r="AV22" s="165"/>
      <c r="AW22" s="156"/>
      <c r="AX22" s="156"/>
      <c r="AY22" s="156"/>
      <c r="AZ22" s="156"/>
      <c r="BA22" s="156"/>
      <c r="BB22" s="156"/>
    </row>
    <row r="23" spans="2:54" ht="24.95" customHeight="1">
      <c r="B23" s="160"/>
      <c r="C23" s="163"/>
      <c r="D23" s="163"/>
      <c r="E23" s="163"/>
      <c r="F23" s="163"/>
      <c r="G23" s="167"/>
      <c r="H23" s="167"/>
      <c r="I23" s="167"/>
      <c r="J23" s="167"/>
      <c r="K23" s="167"/>
      <c r="L23" s="167"/>
      <c r="M23" s="157" t="s">
        <v>11</v>
      </c>
      <c r="N23" s="158"/>
      <c r="O23" s="158"/>
      <c r="P23" s="78"/>
      <c r="Q23" s="78"/>
      <c r="R23" s="78"/>
      <c r="S23" s="157" t="s">
        <v>11</v>
      </c>
      <c r="T23" s="157"/>
      <c r="U23" s="157"/>
      <c r="V23" s="157"/>
      <c r="W23" s="157"/>
      <c r="X23" s="157"/>
      <c r="Y23" s="157" t="s">
        <v>11</v>
      </c>
      <c r="Z23" s="157"/>
      <c r="AA23" s="157"/>
      <c r="AB23" s="157"/>
      <c r="AC23" s="157"/>
      <c r="AD23" s="157"/>
      <c r="AE23" s="157" t="s">
        <v>11</v>
      </c>
      <c r="AF23" s="157"/>
      <c r="AG23" s="157"/>
      <c r="AH23" s="157"/>
      <c r="AI23" s="157"/>
      <c r="AJ23" s="157"/>
      <c r="AK23" s="157" t="s">
        <v>11</v>
      </c>
      <c r="AL23" s="157"/>
      <c r="AM23" s="157"/>
      <c r="AN23" s="157"/>
      <c r="AO23" s="157"/>
      <c r="AP23" s="157"/>
      <c r="AQ23" s="167"/>
      <c r="AR23" s="167"/>
      <c r="AS23" s="167"/>
      <c r="AT23" s="167"/>
      <c r="AU23" s="167"/>
      <c r="AV23" s="167"/>
      <c r="AW23" s="157" t="s">
        <v>11</v>
      </c>
      <c r="AX23" s="157"/>
      <c r="AY23" s="157"/>
      <c r="AZ23" s="157"/>
      <c r="BA23" s="157"/>
      <c r="BB23" s="157"/>
    </row>
    <row r="24" spans="2:54" ht="8.1" customHeight="1">
      <c r="B24" s="159">
        <v>4</v>
      </c>
      <c r="C24" s="162" t="s">
        <v>94</v>
      </c>
      <c r="D24" s="162"/>
      <c r="E24" s="162"/>
      <c r="F24" s="162"/>
      <c r="G24" s="164"/>
      <c r="H24" s="165"/>
      <c r="I24" s="165"/>
      <c r="J24" s="165"/>
      <c r="K24" s="165"/>
      <c r="L24" s="165"/>
      <c r="M24" s="164"/>
      <c r="N24" s="165"/>
      <c r="O24" s="165"/>
      <c r="P24" s="165"/>
      <c r="Q24" s="165"/>
      <c r="R24" s="165"/>
      <c r="S24" s="164"/>
      <c r="T24" s="165"/>
      <c r="U24" s="165"/>
      <c r="V24" s="165"/>
      <c r="W24" s="165"/>
      <c r="X24" s="165"/>
      <c r="Y24" s="164"/>
      <c r="Z24" s="165"/>
      <c r="AA24" s="165"/>
      <c r="AB24" s="165"/>
      <c r="AC24" s="165"/>
      <c r="AD24" s="165"/>
      <c r="AE24" s="164"/>
      <c r="AF24" s="165"/>
      <c r="AG24" s="165"/>
      <c r="AH24" s="165"/>
      <c r="AI24" s="165"/>
      <c r="AJ24" s="165"/>
      <c r="AK24" s="155" t="s">
        <v>130</v>
      </c>
      <c r="AL24" s="166"/>
      <c r="AM24" s="166"/>
      <c r="AN24" s="166"/>
      <c r="AO24" s="166"/>
      <c r="AP24" s="166"/>
      <c r="AQ24" s="155" t="s">
        <v>130</v>
      </c>
      <c r="AR24" s="155"/>
      <c r="AS24" s="155"/>
      <c r="AT24" s="155"/>
      <c r="AU24" s="155"/>
      <c r="AV24" s="155"/>
      <c r="AW24" s="155" t="s">
        <v>130</v>
      </c>
      <c r="AX24" s="155"/>
      <c r="AY24" s="155"/>
      <c r="AZ24" s="155"/>
      <c r="BA24" s="155"/>
      <c r="BB24" s="155"/>
    </row>
    <row r="25" spans="2:54" ht="8.1" customHeight="1">
      <c r="B25" s="159"/>
      <c r="C25" s="162"/>
      <c r="D25" s="162"/>
      <c r="E25" s="162"/>
      <c r="F25" s="162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6"/>
      <c r="AL25" s="166"/>
      <c r="AM25" s="166"/>
      <c r="AN25" s="166"/>
      <c r="AO25" s="166"/>
      <c r="AP25" s="166"/>
      <c r="AQ25" s="155"/>
      <c r="AR25" s="155"/>
      <c r="AS25" s="155"/>
      <c r="AT25" s="155"/>
      <c r="AU25" s="155"/>
      <c r="AV25" s="155"/>
      <c r="AW25" s="156"/>
      <c r="AX25" s="156"/>
      <c r="AY25" s="156"/>
      <c r="AZ25" s="156"/>
      <c r="BA25" s="156"/>
      <c r="BB25" s="156"/>
    </row>
    <row r="26" spans="2:54" ht="8.1" customHeight="1">
      <c r="B26" s="159"/>
      <c r="C26" s="162"/>
      <c r="D26" s="162"/>
      <c r="E26" s="162"/>
      <c r="F26" s="162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6"/>
      <c r="AL26" s="166"/>
      <c r="AM26" s="166"/>
      <c r="AN26" s="166"/>
      <c r="AO26" s="166"/>
      <c r="AP26" s="166"/>
      <c r="AQ26" s="155"/>
      <c r="AR26" s="155"/>
      <c r="AS26" s="155"/>
      <c r="AT26" s="155"/>
      <c r="AU26" s="155"/>
      <c r="AV26" s="155"/>
      <c r="AW26" s="156"/>
      <c r="AX26" s="156"/>
      <c r="AY26" s="156"/>
      <c r="AZ26" s="156"/>
      <c r="BA26" s="156"/>
      <c r="BB26" s="156"/>
    </row>
    <row r="27" spans="2:54" ht="8.1" customHeight="1">
      <c r="B27" s="159"/>
      <c r="C27" s="162"/>
      <c r="D27" s="162"/>
      <c r="E27" s="162"/>
      <c r="F27" s="162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6"/>
      <c r="AL27" s="166"/>
      <c r="AM27" s="166"/>
      <c r="AN27" s="166"/>
      <c r="AO27" s="166"/>
      <c r="AP27" s="166"/>
      <c r="AQ27" s="155"/>
      <c r="AR27" s="155"/>
      <c r="AS27" s="155"/>
      <c r="AT27" s="155"/>
      <c r="AU27" s="155"/>
      <c r="AV27" s="155"/>
      <c r="AW27" s="156"/>
      <c r="AX27" s="156"/>
      <c r="AY27" s="156"/>
      <c r="AZ27" s="156"/>
      <c r="BA27" s="156"/>
      <c r="BB27" s="156"/>
    </row>
    <row r="28" spans="2:54" ht="24.95" customHeight="1">
      <c r="B28" s="160"/>
      <c r="C28" s="163"/>
      <c r="D28" s="163"/>
      <c r="E28" s="163"/>
      <c r="F28" s="163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57" t="s">
        <v>11</v>
      </c>
      <c r="AL28" s="157"/>
      <c r="AM28" s="157"/>
      <c r="AN28" s="157"/>
      <c r="AO28" s="78"/>
      <c r="AP28" s="78"/>
      <c r="AQ28" s="157" t="s">
        <v>11</v>
      </c>
      <c r="AR28" s="157"/>
      <c r="AS28" s="157"/>
      <c r="AT28" s="157"/>
      <c r="AU28" s="78"/>
      <c r="AV28" s="78"/>
      <c r="AW28" s="157" t="s">
        <v>11</v>
      </c>
      <c r="AX28" s="158"/>
      <c r="AY28" s="158"/>
      <c r="AZ28" s="158"/>
      <c r="BA28" s="158"/>
      <c r="BB28" s="158"/>
    </row>
    <row r="29" spans="2:54" ht="8.1" customHeight="1">
      <c r="B29" s="159" t="s">
        <v>33</v>
      </c>
      <c r="C29" s="160"/>
      <c r="D29" s="160"/>
      <c r="E29" s="160"/>
      <c r="F29" s="160"/>
      <c r="G29" s="155" t="s">
        <v>130</v>
      </c>
      <c r="H29" s="155"/>
      <c r="I29" s="155"/>
      <c r="J29" s="155"/>
      <c r="K29" s="155"/>
      <c r="L29" s="155"/>
      <c r="M29" s="155" t="s">
        <v>130</v>
      </c>
      <c r="N29" s="155"/>
      <c r="O29" s="155"/>
      <c r="P29" s="155"/>
      <c r="Q29" s="155"/>
      <c r="R29" s="155"/>
      <c r="S29" s="155" t="s">
        <v>130</v>
      </c>
      <c r="T29" s="155"/>
      <c r="U29" s="155"/>
      <c r="V29" s="155"/>
      <c r="W29" s="155"/>
      <c r="X29" s="155"/>
      <c r="Y29" s="155" t="s">
        <v>130</v>
      </c>
      <c r="Z29" s="155"/>
      <c r="AA29" s="155"/>
      <c r="AB29" s="155"/>
      <c r="AC29" s="155"/>
      <c r="AD29" s="155"/>
      <c r="AE29" s="155" t="s">
        <v>130</v>
      </c>
      <c r="AF29" s="155"/>
      <c r="AG29" s="155"/>
      <c r="AH29" s="155"/>
      <c r="AI29" s="155"/>
      <c r="AJ29" s="155"/>
      <c r="AK29" s="155" t="s">
        <v>130</v>
      </c>
      <c r="AL29" s="155"/>
      <c r="AM29" s="155"/>
      <c r="AN29" s="155"/>
      <c r="AO29" s="155"/>
      <c r="AP29" s="155"/>
      <c r="AQ29" s="155" t="s">
        <v>130</v>
      </c>
      <c r="AR29" s="155"/>
      <c r="AS29" s="155"/>
      <c r="AT29" s="155"/>
      <c r="AU29" s="155"/>
      <c r="AV29" s="155"/>
      <c r="AW29" s="155" t="s">
        <v>130</v>
      </c>
      <c r="AX29" s="155"/>
      <c r="AY29" s="155"/>
      <c r="AZ29" s="155"/>
      <c r="BA29" s="155"/>
      <c r="BB29" s="155"/>
    </row>
    <row r="30" spans="2:54" ht="8.1" customHeight="1">
      <c r="B30" s="160"/>
      <c r="C30" s="160"/>
      <c r="D30" s="160"/>
      <c r="E30" s="160"/>
      <c r="F30" s="160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6"/>
      <c r="AX30" s="156"/>
      <c r="AY30" s="156"/>
      <c r="AZ30" s="156"/>
      <c r="BA30" s="156"/>
      <c r="BB30" s="156"/>
    </row>
    <row r="31" spans="2:54" ht="8.1" customHeight="1">
      <c r="B31" s="160"/>
      <c r="C31" s="160"/>
      <c r="D31" s="160"/>
      <c r="E31" s="160"/>
      <c r="F31" s="160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56"/>
      <c r="AX31" s="156"/>
      <c r="AY31" s="156"/>
      <c r="AZ31" s="156"/>
      <c r="BA31" s="156"/>
      <c r="BB31" s="156"/>
    </row>
    <row r="32" spans="2:54" ht="8.1" customHeight="1">
      <c r="B32" s="160"/>
      <c r="C32" s="160"/>
      <c r="D32" s="160"/>
      <c r="E32" s="160"/>
      <c r="F32" s="160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56"/>
      <c r="AX32" s="156"/>
      <c r="AY32" s="156"/>
      <c r="AZ32" s="156"/>
      <c r="BA32" s="156"/>
      <c r="BB32" s="156"/>
    </row>
    <row r="33" spans="2:54" ht="24.75" customHeight="1">
      <c r="B33" s="160"/>
      <c r="C33" s="160"/>
      <c r="D33" s="160"/>
      <c r="E33" s="160"/>
      <c r="F33" s="160"/>
      <c r="G33" s="157" t="s">
        <v>11</v>
      </c>
      <c r="H33" s="158"/>
      <c r="I33" s="158"/>
      <c r="J33" s="85"/>
      <c r="K33" s="85"/>
      <c r="L33" s="85"/>
      <c r="M33" s="157" t="s">
        <v>11</v>
      </c>
      <c r="N33" s="158"/>
      <c r="O33" s="158"/>
      <c r="P33" s="85"/>
      <c r="Q33" s="85"/>
      <c r="R33" s="85"/>
      <c r="S33" s="157" t="s">
        <v>11</v>
      </c>
      <c r="T33" s="158"/>
      <c r="U33" s="158"/>
      <c r="V33" s="158"/>
      <c r="W33" s="158"/>
      <c r="X33" s="158"/>
      <c r="Y33" s="157" t="s">
        <v>11</v>
      </c>
      <c r="Z33" s="158"/>
      <c r="AA33" s="158"/>
      <c r="AB33" s="158"/>
      <c r="AC33" s="85"/>
      <c r="AD33" s="85"/>
      <c r="AE33" s="157" t="s">
        <v>11</v>
      </c>
      <c r="AF33" s="158"/>
      <c r="AG33" s="158"/>
      <c r="AH33" s="158"/>
      <c r="AI33" s="86"/>
      <c r="AJ33" s="86"/>
      <c r="AK33" s="157" t="s">
        <v>11</v>
      </c>
      <c r="AL33" s="158"/>
      <c r="AM33" s="158"/>
      <c r="AN33" s="158"/>
      <c r="AO33" s="86"/>
      <c r="AP33" s="86"/>
      <c r="AQ33" s="157" t="s">
        <v>11</v>
      </c>
      <c r="AR33" s="158"/>
      <c r="AS33" s="158"/>
      <c r="AT33" s="158"/>
      <c r="AU33" s="86"/>
      <c r="AV33" s="86"/>
      <c r="AW33" s="157"/>
      <c r="AX33" s="158"/>
      <c r="AY33" s="158"/>
      <c r="AZ33" s="158"/>
      <c r="BA33" s="158"/>
      <c r="BB33" s="158"/>
    </row>
    <row r="34" spans="2:54"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6"/>
    </row>
    <row r="35" spans="2:54">
      <c r="B35" s="23"/>
      <c r="C35" s="151"/>
      <c r="D35" s="151"/>
      <c r="E35" s="151"/>
      <c r="F35" s="151"/>
      <c r="G35" s="151"/>
      <c r="H35" s="152"/>
      <c r="I35" s="152"/>
      <c r="J35" s="152"/>
      <c r="K35" s="152"/>
      <c r="L35" s="152"/>
      <c r="M35" s="153"/>
      <c r="N35" s="154"/>
      <c r="O35" s="154"/>
      <c r="P35" s="154"/>
      <c r="Q35" s="154"/>
      <c r="R35" s="154"/>
      <c r="S35" s="151"/>
      <c r="T35" s="152"/>
      <c r="U35" s="152"/>
      <c r="V35" s="152"/>
      <c r="W35" s="152"/>
      <c r="X35" s="152"/>
      <c r="Y35" s="151"/>
      <c r="Z35" s="152"/>
      <c r="AA35" s="152"/>
      <c r="AB35" s="152"/>
      <c r="AC35" s="152"/>
      <c r="AD35" s="152"/>
      <c r="AE35" s="151"/>
      <c r="AF35" s="152"/>
      <c r="AG35" s="152"/>
      <c r="AH35" s="152"/>
      <c r="AI35" s="152"/>
      <c r="AJ35" s="152"/>
      <c r="AK35" s="151"/>
      <c r="AL35" s="152"/>
      <c r="AM35" s="152"/>
      <c r="AN35" s="152"/>
      <c r="AO35" s="152"/>
      <c r="AP35" s="152"/>
      <c r="AQ35" s="45"/>
      <c r="AR35" s="45"/>
      <c r="AS35" s="45"/>
      <c r="AT35" s="45"/>
      <c r="AU35" s="45"/>
      <c r="AV35" s="45"/>
      <c r="AW35" s="153"/>
      <c r="AX35" s="154"/>
      <c r="AY35" s="154"/>
      <c r="AZ35" s="154"/>
      <c r="BA35" s="154"/>
      <c r="BB35" s="154"/>
    </row>
    <row r="36" spans="2:54">
      <c r="B36" s="23"/>
      <c r="C36" s="151"/>
      <c r="D36" s="151"/>
      <c r="E36" s="151"/>
      <c r="F36" s="151"/>
      <c r="G36" s="151"/>
      <c r="H36" s="152"/>
      <c r="I36" s="152"/>
      <c r="J36" s="152"/>
      <c r="K36" s="152"/>
      <c r="L36" s="152"/>
      <c r="M36" s="153"/>
      <c r="N36" s="154"/>
      <c r="O36" s="154"/>
      <c r="P36" s="154"/>
      <c r="Q36" s="154"/>
      <c r="R36" s="154"/>
      <c r="S36" s="151"/>
      <c r="T36" s="152"/>
      <c r="U36" s="152"/>
      <c r="V36" s="152"/>
      <c r="W36" s="152"/>
      <c r="X36" s="152"/>
      <c r="Y36" s="151"/>
      <c r="Z36" s="152"/>
      <c r="AA36" s="152"/>
      <c r="AB36" s="152"/>
      <c r="AC36" s="152"/>
      <c r="AD36" s="152"/>
      <c r="AE36" s="151"/>
      <c r="AF36" s="152"/>
      <c r="AG36" s="152"/>
      <c r="AH36" s="152"/>
      <c r="AI36" s="152"/>
      <c r="AJ36" s="152"/>
      <c r="AK36" s="151"/>
      <c r="AL36" s="152"/>
      <c r="AM36" s="152"/>
      <c r="AN36" s="152"/>
      <c r="AO36" s="152"/>
      <c r="AP36" s="152"/>
      <c r="AQ36" s="45"/>
      <c r="AR36" s="45"/>
      <c r="AS36" s="45"/>
      <c r="AT36" s="45"/>
      <c r="AU36" s="45"/>
      <c r="AV36" s="45"/>
      <c r="AW36" s="153"/>
      <c r="AX36" s="154"/>
      <c r="AY36" s="154"/>
      <c r="AZ36" s="154"/>
      <c r="BA36" s="154"/>
      <c r="BB36" s="154"/>
    </row>
    <row r="37" spans="2:54" ht="39" customHeight="1">
      <c r="B37" s="23"/>
      <c r="C37" s="35"/>
      <c r="D37" s="36"/>
      <c r="E37" s="37"/>
      <c r="F37" s="38"/>
      <c r="G37" s="146"/>
      <c r="H37" s="147"/>
      <c r="I37" s="147"/>
      <c r="J37" s="147"/>
      <c r="K37" s="147"/>
      <c r="L37" s="147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</row>
    <row r="38" spans="2:54">
      <c r="B38" s="23"/>
      <c r="C38" s="143"/>
      <c r="D38" s="143"/>
      <c r="E38" s="143"/>
      <c r="F38" s="143"/>
      <c r="G38" s="144"/>
      <c r="H38" s="145"/>
      <c r="I38" s="145"/>
      <c r="J38" s="145"/>
      <c r="K38" s="145"/>
      <c r="L38" s="145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</row>
    <row r="39" spans="2:54">
      <c r="B39" s="23"/>
      <c r="C39" s="35"/>
      <c r="D39" s="36"/>
      <c r="E39" s="39"/>
      <c r="F39" s="38"/>
      <c r="G39" s="23"/>
      <c r="H39" s="23"/>
      <c r="I39" s="23"/>
      <c r="J39" s="23"/>
      <c r="K39" s="23"/>
      <c r="L39" s="23"/>
      <c r="M39" s="146"/>
      <c r="N39" s="147"/>
      <c r="O39" s="147"/>
      <c r="P39" s="147"/>
      <c r="Q39" s="147"/>
      <c r="R39" s="147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>
        <v>1517663.55</v>
      </c>
      <c r="AS39" s="23"/>
      <c r="AT39" s="23"/>
      <c r="AU39" s="23"/>
      <c r="AV39" s="23"/>
      <c r="AW39" s="23"/>
      <c r="AX39" s="23"/>
      <c r="AY39" s="23"/>
      <c r="AZ39" s="23"/>
      <c r="BA39" s="23"/>
      <c r="BB39" s="23"/>
    </row>
    <row r="40" spans="2:54">
      <c r="B40" s="23"/>
      <c r="C40" s="143"/>
      <c r="D40" s="143"/>
      <c r="E40" s="143"/>
      <c r="F40" s="143"/>
      <c r="G40" s="23"/>
      <c r="H40" s="23"/>
      <c r="I40" s="23"/>
      <c r="J40" s="23"/>
      <c r="K40" s="23"/>
      <c r="L40" s="23"/>
      <c r="M40" s="150"/>
      <c r="N40" s="145"/>
      <c r="O40" s="145"/>
      <c r="P40" s="145"/>
      <c r="Q40" s="145"/>
      <c r="R40" s="145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</row>
    <row r="41" spans="2:54">
      <c r="B41" s="23"/>
      <c r="C41" s="35"/>
      <c r="D41" s="36"/>
      <c r="E41" s="37"/>
      <c r="F41" s="38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146"/>
      <c r="T41" s="147"/>
      <c r="U41" s="147"/>
      <c r="V41" s="147"/>
      <c r="W41" s="147"/>
      <c r="X41" s="147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</row>
    <row r="42" spans="2:54">
      <c r="B42" s="23"/>
      <c r="C42" s="143"/>
      <c r="D42" s="143"/>
      <c r="E42" s="143"/>
      <c r="F42" s="14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144"/>
      <c r="T42" s="145"/>
      <c r="U42" s="145"/>
      <c r="V42" s="145"/>
      <c r="W42" s="145"/>
      <c r="X42" s="145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</row>
    <row r="43" spans="2:54" ht="24.75" customHeight="1">
      <c r="B43" s="23"/>
      <c r="C43" s="35"/>
      <c r="D43" s="40"/>
      <c r="E43" s="37"/>
      <c r="F43" s="38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146"/>
      <c r="Z43" s="147"/>
      <c r="AA43" s="147"/>
      <c r="AB43" s="147"/>
      <c r="AC43" s="147"/>
      <c r="AD43" s="147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</row>
    <row r="44" spans="2:54">
      <c r="B44" s="26"/>
      <c r="C44" s="148"/>
      <c r="D44" s="148"/>
      <c r="E44" s="148"/>
      <c r="F44" s="148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149"/>
      <c r="Z44" s="142"/>
      <c r="AA44" s="142"/>
      <c r="AB44" s="142"/>
      <c r="AC44" s="142"/>
      <c r="AD44" s="142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</row>
    <row r="45" spans="2:54">
      <c r="B45" s="26"/>
      <c r="C45" s="29"/>
      <c r="D45" s="30"/>
      <c r="E45" s="32"/>
      <c r="F45" s="31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141"/>
      <c r="AF45" s="142"/>
      <c r="AG45" s="142"/>
      <c r="AH45" s="142"/>
      <c r="AI45" s="142"/>
      <c r="AJ45" s="142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</row>
    <row r="46" spans="2:54">
      <c r="B46" s="26"/>
      <c r="C46" s="140"/>
      <c r="D46" s="140"/>
      <c r="E46" s="140"/>
      <c r="F46" s="140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137"/>
      <c r="AF46" s="135"/>
      <c r="AG46" s="135"/>
      <c r="AH46" s="135"/>
      <c r="AI46" s="135"/>
      <c r="AJ46" s="135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</row>
    <row r="47" spans="2:54" ht="23.25" customHeight="1">
      <c r="B47" s="26"/>
      <c r="C47" s="29"/>
      <c r="D47" s="30"/>
      <c r="E47" s="33"/>
      <c r="F47" s="31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141"/>
      <c r="AL47" s="142"/>
      <c r="AM47" s="142"/>
      <c r="AN47" s="142"/>
      <c r="AO47" s="142"/>
      <c r="AP47" s="142"/>
      <c r="AQ47" s="44"/>
      <c r="AR47" s="44"/>
      <c r="AS47" s="44"/>
      <c r="AT47" s="44"/>
      <c r="AU47" s="44"/>
      <c r="AV47" s="44"/>
      <c r="AW47" s="26"/>
      <c r="AX47" s="26"/>
      <c r="AY47" s="26"/>
      <c r="AZ47" s="26"/>
      <c r="BA47" s="26"/>
      <c r="BB47" s="26"/>
    </row>
    <row r="48" spans="2:54">
      <c r="B48" s="26"/>
      <c r="C48" s="46"/>
      <c r="D48" s="46"/>
      <c r="E48" s="46"/>
      <c r="F48" s="4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137"/>
      <c r="AL48" s="135"/>
      <c r="AM48" s="135"/>
      <c r="AN48" s="135"/>
      <c r="AO48" s="135"/>
      <c r="AP48" s="135"/>
      <c r="AQ48" s="42"/>
      <c r="AR48" s="42"/>
      <c r="AS48" s="42"/>
      <c r="AT48" s="42"/>
      <c r="AU48" s="42"/>
      <c r="AV48" s="42"/>
      <c r="AW48" s="26"/>
      <c r="AX48" s="26"/>
      <c r="AY48" s="26"/>
      <c r="AZ48" s="26"/>
      <c r="BA48" s="26"/>
      <c r="BB48" s="26"/>
    </row>
    <row r="49" spans="2:54">
      <c r="B49" s="26"/>
      <c r="C49" s="46"/>
      <c r="D49" s="46"/>
      <c r="E49" s="46"/>
      <c r="F49" s="4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43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141" t="e">
        <f>#REF!</f>
        <v>#REF!</v>
      </c>
      <c r="AX49" s="142"/>
      <c r="AY49" s="142"/>
      <c r="AZ49" s="142"/>
      <c r="BA49" s="142"/>
      <c r="BB49" s="142"/>
    </row>
    <row r="50" spans="2:54">
      <c r="B50" s="26"/>
      <c r="C50" s="46"/>
      <c r="D50" s="46"/>
      <c r="E50" s="46"/>
      <c r="F50" s="4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43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137">
        <f>L49</f>
        <v>0</v>
      </c>
      <c r="AX50" s="135"/>
      <c r="AY50" s="135"/>
      <c r="AZ50" s="135"/>
      <c r="BA50" s="135"/>
      <c r="BB50" s="135"/>
    </row>
    <row r="51" spans="2:54">
      <c r="B51" s="26"/>
      <c r="C51" s="138"/>
      <c r="D51" s="138"/>
      <c r="E51" s="32"/>
      <c r="F51" s="34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</row>
    <row r="52" spans="2:54">
      <c r="B52" s="26"/>
      <c r="C52" s="139"/>
      <c r="D52" s="139"/>
      <c r="E52" s="139"/>
      <c r="F52" s="139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43"/>
      <c r="AR52" s="43"/>
      <c r="AS52" s="43"/>
      <c r="AT52" s="43"/>
      <c r="AU52" s="43"/>
      <c r="AV52" s="43"/>
      <c r="AW52" s="26"/>
      <c r="AX52" s="26"/>
      <c r="AY52" s="26"/>
      <c r="AZ52" s="26"/>
      <c r="BA52" s="26"/>
      <c r="BB52" s="26"/>
    </row>
    <row r="53" spans="2:54">
      <c r="B53" s="26"/>
      <c r="C53" s="136"/>
      <c r="D53" s="136"/>
      <c r="E53" s="136"/>
      <c r="F53" s="136"/>
      <c r="G53" s="134"/>
      <c r="H53" s="135"/>
      <c r="I53" s="135"/>
      <c r="J53" s="135"/>
      <c r="K53" s="135"/>
      <c r="L53" s="135"/>
      <c r="M53" s="134"/>
      <c r="N53" s="135"/>
      <c r="O53" s="135"/>
      <c r="P53" s="135"/>
      <c r="Q53" s="135"/>
      <c r="R53" s="135"/>
      <c r="S53" s="134"/>
      <c r="T53" s="135"/>
      <c r="U53" s="135"/>
      <c r="V53" s="135"/>
      <c r="W53" s="135"/>
      <c r="X53" s="135"/>
      <c r="Y53" s="134"/>
      <c r="Z53" s="135"/>
      <c r="AA53" s="135"/>
      <c r="AB53" s="135"/>
      <c r="AC53" s="135"/>
      <c r="AD53" s="135"/>
      <c r="AE53" s="134"/>
      <c r="AF53" s="135"/>
      <c r="AG53" s="135"/>
      <c r="AH53" s="135"/>
      <c r="AI53" s="135"/>
      <c r="AJ53" s="135"/>
      <c r="AK53" s="134"/>
      <c r="AL53" s="135"/>
      <c r="AM53" s="135"/>
      <c r="AN53" s="135"/>
      <c r="AO53" s="135"/>
      <c r="AP53" s="135"/>
      <c r="AQ53" s="42"/>
      <c r="AR53" s="42"/>
      <c r="AS53" s="42"/>
      <c r="AT53" s="42"/>
      <c r="AU53" s="42"/>
      <c r="AV53" s="42"/>
      <c r="AW53" s="26"/>
      <c r="AX53" s="26"/>
      <c r="AY53" s="26"/>
      <c r="AZ53" s="26"/>
      <c r="BA53" s="26"/>
      <c r="BB53" s="26"/>
    </row>
    <row r="54" spans="2:54">
      <c r="B54" s="26"/>
      <c r="C54" s="136"/>
      <c r="D54" s="136"/>
      <c r="E54" s="136"/>
      <c r="F54" s="136"/>
      <c r="G54" s="134"/>
      <c r="H54" s="135"/>
      <c r="I54" s="135"/>
      <c r="J54" s="135"/>
      <c r="K54" s="135"/>
      <c r="L54" s="135"/>
      <c r="M54" s="134"/>
      <c r="N54" s="135"/>
      <c r="O54" s="135"/>
      <c r="P54" s="135"/>
      <c r="Q54" s="135"/>
      <c r="R54" s="135"/>
      <c r="S54" s="134"/>
      <c r="T54" s="135"/>
      <c r="U54" s="135"/>
      <c r="V54" s="135"/>
      <c r="W54" s="135"/>
      <c r="X54" s="135"/>
      <c r="Y54" s="134"/>
      <c r="Z54" s="135"/>
      <c r="AA54" s="135"/>
      <c r="AB54" s="135"/>
      <c r="AC54" s="135"/>
      <c r="AD54" s="135"/>
      <c r="AE54" s="134"/>
      <c r="AF54" s="135"/>
      <c r="AG54" s="135"/>
      <c r="AH54" s="135"/>
      <c r="AI54" s="135"/>
      <c r="AJ54" s="135"/>
      <c r="AK54" s="134"/>
      <c r="AL54" s="135"/>
      <c r="AM54" s="135"/>
      <c r="AN54" s="135"/>
      <c r="AO54" s="135"/>
      <c r="AP54" s="135"/>
      <c r="AQ54" s="42"/>
      <c r="AR54" s="42"/>
      <c r="AS54" s="42"/>
      <c r="AT54" s="42"/>
      <c r="AU54" s="42"/>
      <c r="AV54" s="42"/>
      <c r="AW54" s="26"/>
      <c r="AX54" s="26"/>
      <c r="AY54" s="26"/>
      <c r="AZ54" s="26"/>
      <c r="BA54" s="26"/>
      <c r="BB54" s="26"/>
    </row>
    <row r="61" spans="2:54">
      <c r="I61" s="16"/>
    </row>
  </sheetData>
  <mergeCells count="158">
    <mergeCell ref="B3:F3"/>
    <mergeCell ref="G3:J3"/>
    <mergeCell ref="K3:P3"/>
    <mergeCell ref="Q3:V3"/>
    <mergeCell ref="W3:AB3"/>
    <mergeCell ref="B4:BB4"/>
    <mergeCell ref="AE6:AJ7"/>
    <mergeCell ref="AK6:AP7"/>
    <mergeCell ref="AQ6:AV7"/>
    <mergeCell ref="AW6:BB7"/>
    <mergeCell ref="B8:BB8"/>
    <mergeCell ref="B9:B13"/>
    <mergeCell ref="C9:F13"/>
    <mergeCell ref="G9:L12"/>
    <mergeCell ref="M9:R12"/>
    <mergeCell ref="S9:X12"/>
    <mergeCell ref="B6:B7"/>
    <mergeCell ref="C6:F7"/>
    <mergeCell ref="G6:L7"/>
    <mergeCell ref="M6:R7"/>
    <mergeCell ref="S6:X7"/>
    <mergeCell ref="Y6:AD7"/>
    <mergeCell ref="Y9:AD12"/>
    <mergeCell ref="AE9:AJ12"/>
    <mergeCell ref="AK9:AP12"/>
    <mergeCell ref="AQ9:AV12"/>
    <mergeCell ref="AW9:BB12"/>
    <mergeCell ref="G13:I13"/>
    <mergeCell ref="M13:O13"/>
    <mergeCell ref="S13:X13"/>
    <mergeCell ref="Y13:AD13"/>
    <mergeCell ref="AE13:AJ13"/>
    <mergeCell ref="AK13:AP13"/>
    <mergeCell ref="AQ13:AV13"/>
    <mergeCell ref="AW13:BB13"/>
    <mergeCell ref="B14:B18"/>
    <mergeCell ref="C14:F18"/>
    <mergeCell ref="G14:L17"/>
    <mergeCell ref="M14:R17"/>
    <mergeCell ref="S14:X17"/>
    <mergeCell ref="Y14:AD17"/>
    <mergeCell ref="AE14:AJ17"/>
    <mergeCell ref="AK14:AP17"/>
    <mergeCell ref="AQ14:AV17"/>
    <mergeCell ref="AW14:BB17"/>
    <mergeCell ref="G18:L18"/>
    <mergeCell ref="M18:O18"/>
    <mergeCell ref="S18:X18"/>
    <mergeCell ref="Y18:AD18"/>
    <mergeCell ref="AE18:AJ18"/>
    <mergeCell ref="AK18:AP18"/>
    <mergeCell ref="AQ18:AV18"/>
    <mergeCell ref="AW18:BB18"/>
    <mergeCell ref="B19:B23"/>
    <mergeCell ref="C19:F23"/>
    <mergeCell ref="G19:L22"/>
    <mergeCell ref="M19:R22"/>
    <mergeCell ref="S19:X22"/>
    <mergeCell ref="Y19:AD22"/>
    <mergeCell ref="AE19:AJ22"/>
    <mergeCell ref="AK19:AP22"/>
    <mergeCell ref="AQ19:AV22"/>
    <mergeCell ref="AW19:BB22"/>
    <mergeCell ref="G23:L23"/>
    <mergeCell ref="M23:O23"/>
    <mergeCell ref="S23:X23"/>
    <mergeCell ref="Y23:AD23"/>
    <mergeCell ref="AE23:AJ23"/>
    <mergeCell ref="AK23:AP23"/>
    <mergeCell ref="AQ23:AV23"/>
    <mergeCell ref="AW23:BB23"/>
    <mergeCell ref="AW24:BB27"/>
    <mergeCell ref="G28:L28"/>
    <mergeCell ref="M28:R28"/>
    <mergeCell ref="S28:X28"/>
    <mergeCell ref="Y28:AD28"/>
    <mergeCell ref="AE28:AJ28"/>
    <mergeCell ref="AK28:AN28"/>
    <mergeCell ref="G24:L27"/>
    <mergeCell ref="M24:R27"/>
    <mergeCell ref="S24:X27"/>
    <mergeCell ref="Y24:AD27"/>
    <mergeCell ref="AQ28:AT28"/>
    <mergeCell ref="AW28:BB28"/>
    <mergeCell ref="B29:F33"/>
    <mergeCell ref="G29:L32"/>
    <mergeCell ref="M29:R32"/>
    <mergeCell ref="S29:X32"/>
    <mergeCell ref="Y29:AD32"/>
    <mergeCell ref="AE29:AJ32"/>
    <mergeCell ref="AK29:AP32"/>
    <mergeCell ref="AQ29:AV32"/>
    <mergeCell ref="B24:B28"/>
    <mergeCell ref="C24:F28"/>
    <mergeCell ref="AE24:AJ27"/>
    <mergeCell ref="AK24:AP27"/>
    <mergeCell ref="AQ24:AV27"/>
    <mergeCell ref="AW29:BB32"/>
    <mergeCell ref="G33:I33"/>
    <mergeCell ref="M33:O33"/>
    <mergeCell ref="S33:X33"/>
    <mergeCell ref="Y33:AB33"/>
    <mergeCell ref="AE33:AH33"/>
    <mergeCell ref="AK33:AN33"/>
    <mergeCell ref="AQ33:AT33"/>
    <mergeCell ref="AW33:BB33"/>
    <mergeCell ref="S35:X36"/>
    <mergeCell ref="Y35:AD36"/>
    <mergeCell ref="AE35:AJ36"/>
    <mergeCell ref="AK35:AP36"/>
    <mergeCell ref="AW35:BB36"/>
    <mergeCell ref="G37:L37"/>
    <mergeCell ref="C35:C36"/>
    <mergeCell ref="D35:D36"/>
    <mergeCell ref="E35:E36"/>
    <mergeCell ref="F35:F36"/>
    <mergeCell ref="G35:L36"/>
    <mergeCell ref="M35:R36"/>
    <mergeCell ref="AW49:BB49"/>
    <mergeCell ref="AW50:BB50"/>
    <mergeCell ref="C42:F42"/>
    <mergeCell ref="S42:X42"/>
    <mergeCell ref="Y43:AD43"/>
    <mergeCell ref="C44:F44"/>
    <mergeCell ref="Y44:AD44"/>
    <mergeCell ref="AE45:AJ45"/>
    <mergeCell ref="C38:F38"/>
    <mergeCell ref="G38:L38"/>
    <mergeCell ref="M39:R39"/>
    <mergeCell ref="C40:F40"/>
    <mergeCell ref="M40:R40"/>
    <mergeCell ref="S41:X41"/>
    <mergeCell ref="C51:D51"/>
    <mergeCell ref="C52:F52"/>
    <mergeCell ref="G52:L52"/>
    <mergeCell ref="M52:R52"/>
    <mergeCell ref="S52:X52"/>
    <mergeCell ref="Y52:AD52"/>
    <mergeCell ref="C46:F46"/>
    <mergeCell ref="AE46:AJ46"/>
    <mergeCell ref="AK47:AP47"/>
    <mergeCell ref="AK48:AP48"/>
    <mergeCell ref="AK54:AP54"/>
    <mergeCell ref="C54:F54"/>
    <mergeCell ref="G54:L54"/>
    <mergeCell ref="M54:R54"/>
    <mergeCell ref="S54:X54"/>
    <mergeCell ref="Y54:AD54"/>
    <mergeCell ref="AE54:AJ54"/>
    <mergeCell ref="AE52:AJ52"/>
    <mergeCell ref="AK52:AP52"/>
    <mergeCell ref="C53:F53"/>
    <mergeCell ref="G53:L53"/>
    <mergeCell ref="M53:R53"/>
    <mergeCell ref="S53:X53"/>
    <mergeCell ref="Y53:AD53"/>
    <mergeCell ref="AE53:AJ53"/>
    <mergeCell ref="AK53:AP5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483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Orcamento Ref. SINAPI (S.VALOR)</vt:lpstr>
      <vt:lpstr>Orç. dos Produtos (S.valor)</vt:lpstr>
      <vt:lpstr>CRON. FIS. FINANCEIRO (s.valor)</vt:lpstr>
      <vt:lpstr>'CRON. FIS. FINANCEIRO (s.valor)'!Area_de_impressao</vt:lpstr>
      <vt:lpstr>'Orç. dos Produtos (S.valor)'!Area_de_impressao</vt:lpstr>
      <vt:lpstr>'Orcamento Ref. SINAPI (S.VALOR)'!Area_de_impressao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Colares</dc:creator>
  <cp:lastModifiedBy>marcelo</cp:lastModifiedBy>
  <cp:revision>19</cp:revision>
  <cp:lastPrinted>2024-10-22T12:52:29Z</cp:lastPrinted>
  <dcterms:created xsi:type="dcterms:W3CDTF">2015-03-06T18:01:52Z</dcterms:created>
  <dcterms:modified xsi:type="dcterms:W3CDTF">2024-10-31T17:38:38Z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